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8124" activeTab="5"/>
  </bookViews>
  <sheets>
    <sheet name="PRELIMINARIES" sheetId="1" r:id="rId1"/>
    <sheet name="CAFETERIA" sheetId="2" r:id="rId2"/>
    <sheet name="septic tank" sheetId="3" state="hidden" r:id="rId3"/>
    <sheet name="WASHROOMS &amp; SECURITY TOWER" sheetId="4" r:id="rId4"/>
    <sheet name="PC SUMS" sheetId="5" r:id="rId5"/>
    <sheet name="SUMMARY" sheetId="6" r:id="rId6"/>
  </sheets>
  <definedNames>
    <definedName name="_xlnm.Print_Area" localSheetId="1">'CAFETERIA'!$A$1:$F$259</definedName>
    <definedName name="_xlnm.Print_Area" localSheetId="4">'PC SUMS'!$A$1:$F$26</definedName>
    <definedName name="_xlnm.Print_Area" localSheetId="0">'PRELIMINARIES'!$A$1:$K$763</definedName>
    <definedName name="_xlnm.Print_Area" localSheetId="2">'septic tank'!$A$1:$F$65</definedName>
    <definedName name="_xlnm.Print_Area" localSheetId="5">'SUMMARY'!$A$1:$C$14</definedName>
    <definedName name="_xlnm.Print_Area" localSheetId="3">'WASHROOMS &amp; SECURITY TOWER'!$A$1:$G$18</definedName>
  </definedNames>
  <calcPr fullCalcOnLoad="1"/>
</workbook>
</file>

<file path=xl/sharedStrings.xml><?xml version="1.0" encoding="utf-8"?>
<sst xmlns="http://schemas.openxmlformats.org/spreadsheetml/2006/main" count="831" uniqueCount="574">
  <si>
    <t>ITEM</t>
  </si>
  <si>
    <t>DESCRIPTION</t>
  </si>
  <si>
    <t>QTY</t>
  </si>
  <si>
    <t>UNIT</t>
  </si>
  <si>
    <t>RATE</t>
  </si>
  <si>
    <t xml:space="preserve">AMOUNT </t>
  </si>
  <si>
    <t>A</t>
  </si>
  <si>
    <t>B</t>
  </si>
  <si>
    <t>C</t>
  </si>
  <si>
    <t>D</t>
  </si>
  <si>
    <t>E</t>
  </si>
  <si>
    <t>F</t>
  </si>
  <si>
    <t>G</t>
  </si>
  <si>
    <t>H</t>
  </si>
  <si>
    <t>J</t>
  </si>
  <si>
    <t>K</t>
  </si>
  <si>
    <t>I</t>
  </si>
  <si>
    <t>ELEMENT NO. 2</t>
  </si>
  <si>
    <t>ELEMENT NO. 3</t>
  </si>
  <si>
    <t>WINDOWS</t>
  </si>
  <si>
    <t>TOTAL CARRIED TO COLLECTION</t>
  </si>
  <si>
    <t>TOTAL CARRIED TO SUMMARY</t>
  </si>
  <si>
    <t>ELEMENT NO. 1</t>
  </si>
  <si>
    <t>SUBSTRUCTURE (PROVISIONAL)</t>
  </si>
  <si>
    <t>Excavation</t>
  </si>
  <si>
    <t>reduced levels</t>
  </si>
  <si>
    <t>Disposal of Excavated material</t>
  </si>
  <si>
    <t>Backfill and compact in 150mm layers selected excavated material</t>
  </si>
  <si>
    <t xml:space="preserve">Selected backfill to backside of foundations </t>
  </si>
  <si>
    <t>Fillings</t>
  </si>
  <si>
    <t>Anti-Termite treatment</t>
  </si>
  <si>
    <t>Insecticide treatment to blinded surface of hardcore</t>
  </si>
  <si>
    <t>SUPERSTRUCTURE</t>
  </si>
  <si>
    <t xml:space="preserve">High yield square twisted bars reinforcement bars to </t>
  </si>
  <si>
    <t>BS 4461 (PROVISIONAL)</t>
  </si>
  <si>
    <t>WALLING</t>
  </si>
  <si>
    <t>ELEMENT NO. 4</t>
  </si>
  <si>
    <t>Prepare and apply two undercoats and one gloss paint to</t>
  </si>
  <si>
    <t>ELEMENT NO. 5</t>
  </si>
  <si>
    <t>Curtain Tracks</t>
  </si>
  <si>
    <t>Aluminium 'J' section curtain track with gliders one per 100mm of</t>
  </si>
  <si>
    <t>track, end stops and brackets screwed at 600mm centres.</t>
  </si>
  <si>
    <t>Purpose made steel casement window with pressed steel</t>
  </si>
  <si>
    <t>ventilation hood and fixing to masonry joints and concrete</t>
  </si>
  <si>
    <t>head and cill</t>
  </si>
  <si>
    <t>L</t>
  </si>
  <si>
    <t>Precast concrete class 20: cilling cement mortar</t>
  </si>
  <si>
    <t>250 x 75mm cill bedded and jointed in cement and sand 1:4 and</t>
  </si>
  <si>
    <t>pointed in cement mortar 1:4.</t>
  </si>
  <si>
    <t>Clear glass sheet</t>
  </si>
  <si>
    <t>4mm glass and glazing to metal with putty in panes exceeding 0.10</t>
  </si>
  <si>
    <t>to 0.5 metre square.</t>
  </si>
  <si>
    <t>metal</t>
  </si>
  <si>
    <t>Surfaces of casement window (measured flat both sides)</t>
  </si>
  <si>
    <t>ELEMENT NO. 6</t>
  </si>
  <si>
    <t>DOORS</t>
  </si>
  <si>
    <t>EXTERNAL DOORS</t>
  </si>
  <si>
    <t>Iron mongery</t>
  </si>
  <si>
    <t>Three lever metal door lock as 'viro'</t>
  </si>
  <si>
    <t>150mm long 'Aldrop' pad bolt</t>
  </si>
  <si>
    <t>Prepare and apply two undercoats and one finishing gloss</t>
  </si>
  <si>
    <t>paint to:</t>
  </si>
  <si>
    <t>M</t>
  </si>
  <si>
    <t>ELEMENT NO. 7</t>
  </si>
  <si>
    <t>FINISHES</t>
  </si>
  <si>
    <t>12mm thick lime plaster:</t>
  </si>
  <si>
    <t>Walls</t>
  </si>
  <si>
    <t>Cement and sand (1:4)</t>
  </si>
  <si>
    <t>ELEMENT</t>
  </si>
  <si>
    <t>NO</t>
  </si>
  <si>
    <t>Substructure</t>
  </si>
  <si>
    <t>R. C. Superstructure</t>
  </si>
  <si>
    <t>Walling</t>
  </si>
  <si>
    <t>Roofing and Rainwater disposal</t>
  </si>
  <si>
    <t>Window</t>
  </si>
  <si>
    <t>Doors</t>
  </si>
  <si>
    <t>Finishes</t>
  </si>
  <si>
    <t>No.</t>
  </si>
  <si>
    <t>SM</t>
  </si>
  <si>
    <t>CM</t>
  </si>
  <si>
    <t>LM</t>
  </si>
  <si>
    <t>walling thickness:</t>
  </si>
  <si>
    <t>12mm thick</t>
  </si>
  <si>
    <t>emulsion paint to:</t>
  </si>
  <si>
    <t>Prepare and apply one undercoat and three coats of the</t>
  </si>
  <si>
    <t>to:</t>
  </si>
  <si>
    <t>Vertical sides and soffites of ring beams</t>
  </si>
  <si>
    <t>Backing to receive floor tiles</t>
  </si>
  <si>
    <t>Brass window handles</t>
  </si>
  <si>
    <t>Ring Beams</t>
  </si>
  <si>
    <t>Sides and soffites of floor beams and ring beams</t>
  </si>
  <si>
    <t>PROPOSED DEVELOPMENT</t>
  </si>
  <si>
    <t>50mm blinding under strip footing</t>
  </si>
  <si>
    <t xml:space="preserve">300mm thick crushed stone hardcore; hand packed and levelled </t>
  </si>
  <si>
    <t>and compacted in 150mm layers to underside of ground floor slab</t>
  </si>
  <si>
    <t>100mm thick murram blinding to hardcore surface</t>
  </si>
  <si>
    <t>50 Guage polythene sheet damp proof membrane to floors:</t>
  </si>
  <si>
    <t>150mm floor slab</t>
  </si>
  <si>
    <t>Insitu reinforced concrete class 25 (20): vibrated: in</t>
  </si>
  <si>
    <t>200mm thick</t>
  </si>
  <si>
    <t>Suspeded slab 150 mm thick</t>
  </si>
  <si>
    <t xml:space="preserve"> soffits:   suspeded slab</t>
  </si>
  <si>
    <t>Sides : suspended slab</t>
  </si>
  <si>
    <t xml:space="preserve">Single leaf 900 x 2400mm ditto </t>
  </si>
  <si>
    <t>30 mm thick finished to receive ceramic tiles</t>
  </si>
  <si>
    <t>To floors:</t>
  </si>
  <si>
    <t>Y10</t>
  </si>
  <si>
    <t>Excavations including maintaining and supporting sides and keeping free from water, mud and fallen material</t>
  </si>
  <si>
    <t>Stripping of surface and excavation for septic tank in soft soil up to depth of approximately 1.8m; pit dimensions: 32.5m width x 5m length</t>
  </si>
  <si>
    <t>C.M</t>
  </si>
  <si>
    <t>at 1.8m, finishing at 3.0 m; 2.5m width x 5m length. (when rock is not encountered, the excavation rates in soft soil will apply at these depths)</t>
  </si>
  <si>
    <t xml:space="preserve">Reinforced concrete class 25, </t>
  </si>
  <si>
    <t xml:space="preserve">150mm thick vibrated reinforced concrete for bottom </t>
  </si>
  <si>
    <t>slab (concrete class 20)</t>
  </si>
  <si>
    <t>Reinforcement, as described (PROVISIONAL)</t>
  </si>
  <si>
    <t>High yield square twisted reinforcement to BS 4461</t>
  </si>
  <si>
    <t xml:space="preserve">10mm high tensile square twisted bars; cold worked; BS4461 including bends, hooks, tying wire, distance blocks and spacersfor bottom slab; Y10@ 200mm c/c . </t>
  </si>
  <si>
    <t>KG</t>
  </si>
  <si>
    <t>Supply and fix sawn formwork to sides of bottom slab</t>
  </si>
  <si>
    <t>200x400mm block walling bedded and jointed in cement and sand (1:4) mortar, reinforcement with andincluding 25mm wide x 20 gauge hoop iron at every alternate course as described in:</t>
  </si>
  <si>
    <t>Sub-Structure walling</t>
  </si>
  <si>
    <t>S.M</t>
  </si>
  <si>
    <t>Cement and sand (1:3) screeds, backings, beds etc</t>
  </si>
  <si>
    <t>15mm thick two coat cement sand (1:3) plaster trowelled smooth and comprising 12mm backing and 3mm finishing coat for internal walls.</t>
  </si>
  <si>
    <t xml:space="preserve">Supply all materials and cast a 125mm thick vibrated reinforced concrete slab, mix1:2:4 or class 20/20. Top slab dimensions 2.5m x 5.0m </t>
  </si>
  <si>
    <t>10mm high tensile square twisted bars; cold worked; BS4461 including bends, hooks, tying wire, distance blocks and spacers for top slab; Y10@ 200mm c/c .</t>
  </si>
  <si>
    <t>L.M</t>
  </si>
  <si>
    <t>Supply and fix sawn formwork beneath the slab</t>
  </si>
  <si>
    <t>Manhole walling; 800mm wide x 800mm long x 450mm depth</t>
  </si>
  <si>
    <t>Manhole frame and covers</t>
  </si>
  <si>
    <t>Pcs.</t>
  </si>
  <si>
    <t>N</t>
  </si>
  <si>
    <t>Tank piping, fittings and accessories which includes among others ring bearers anchored in the wall and a 2.5 m heigh 4'' vent pipewith rain cower and fly net</t>
  </si>
  <si>
    <t>item</t>
  </si>
  <si>
    <t>O</t>
  </si>
  <si>
    <t xml:space="preserve">4" brown sewer pipes with accessories laid with 1% slope in trenchof 0.5 to 0.8 m depth </t>
  </si>
  <si>
    <t>P</t>
  </si>
  <si>
    <t>Q</t>
  </si>
  <si>
    <t>Supply all materials and cast R.C. buffer beam, 100mm wide x 450mm deep,concrete class 20</t>
  </si>
  <si>
    <t>R</t>
  </si>
  <si>
    <t>12mm high tensile square twisted bars; cold worked; BS4461 includingbends, hooks, tying wire, distance blocks and spacers for ring beam reinforcement, 4Y12</t>
  </si>
  <si>
    <t>S</t>
  </si>
  <si>
    <t>Curing of all concrete and masonry works. Where applicable,sand may be used for covering the concrete or masonry works to be cured and removed afterwards.</t>
  </si>
  <si>
    <t>Item</t>
  </si>
  <si>
    <t>SUB-TOTAL FOR SEPTIC TANK</t>
  </si>
  <si>
    <t>ELEMENT 2 : SOAK PIT</t>
  </si>
  <si>
    <t>T</t>
  </si>
  <si>
    <t>Excavate 1.5m diameter x 3.5m depth pit</t>
  </si>
  <si>
    <t>U</t>
  </si>
  <si>
    <t>Backfill with well packed approved hardcore to 2m depth</t>
  </si>
  <si>
    <t>V</t>
  </si>
  <si>
    <t>Plastic sheeting</t>
  </si>
  <si>
    <t>W</t>
  </si>
  <si>
    <t>200mm thick normal soil backfill</t>
  </si>
  <si>
    <t>SUB-TOTAL FOR SOAK PIT</t>
  </si>
  <si>
    <t>GRAND TOTAL FOR SEPTIC TANK</t>
  </si>
  <si>
    <t>Description</t>
  </si>
  <si>
    <t xml:space="preserve">  Description of Work/Items</t>
  </si>
  <si>
    <t>Project Schedules Ref.</t>
  </si>
  <si>
    <t xml:space="preserve"> Unit</t>
  </si>
  <si>
    <t>Quantity</t>
  </si>
  <si>
    <t>Rate</t>
  </si>
  <si>
    <t>Amount</t>
  </si>
  <si>
    <t>lumpsum</t>
  </si>
  <si>
    <t>TOTAL  FOR WASH ROOM</t>
  </si>
  <si>
    <t>Qty</t>
  </si>
  <si>
    <t>Unit</t>
  </si>
  <si>
    <t>Insitu mass concrete class 15(1;4;8) vibrated</t>
  </si>
  <si>
    <t>SUBSTRUCTURE WALLING</t>
  </si>
  <si>
    <t>FABRIC MESH REINFORCEMENT TYPE A142 TO B.S 1483</t>
  </si>
  <si>
    <t>Concrete class to columns and footings 20(1:2:4)</t>
  </si>
  <si>
    <t>COLUMNS AND FOOTINGS</t>
  </si>
  <si>
    <t>Y8</t>
  </si>
  <si>
    <t>Y12</t>
  </si>
  <si>
    <t>Formwork class F1 finish to;</t>
  </si>
  <si>
    <t>Sides of foundations,columns and slab</t>
  </si>
  <si>
    <t>Formwork F1 finish:</t>
  </si>
  <si>
    <t>Formwork class A1</t>
  </si>
  <si>
    <t>Cement and sand(1:3) to finishes</t>
  </si>
  <si>
    <t>30mm thick to floors</t>
  </si>
  <si>
    <t>Amt</t>
  </si>
  <si>
    <t>GRAND SUMMARY PAGE</t>
  </si>
  <si>
    <t>Amount (USD)</t>
  </si>
  <si>
    <t xml:space="preserve">30 x 330 x 8 mm Approved first grade  coloured non-slip ceramic floor tiles to regular pattern: colour to architect's scheme: grouting joints in matching cement: in </t>
  </si>
  <si>
    <t xml:space="preserve"> 200mm Strip foundation</t>
  </si>
  <si>
    <t>Insitu mass concrete class 20(1;2;6) vibrated</t>
  </si>
  <si>
    <t>200mm foundation block walling</t>
  </si>
  <si>
    <t>Insitu concrete class 20 (1;2;4) vibrated reinforced to</t>
  </si>
  <si>
    <t>INTERNAL &amp; EXTERNAL</t>
  </si>
  <si>
    <t>Wooden internal doors</t>
  </si>
  <si>
    <t>Wooden doors</t>
  </si>
  <si>
    <t>Walls (both internal &amp; external)</t>
  </si>
  <si>
    <t>sides and soffites of Beams</t>
  </si>
  <si>
    <t>TOTAL FOR WINDOWS</t>
  </si>
  <si>
    <t>TOTAL AMOUNT FOR DOORS</t>
  </si>
  <si>
    <t>TOTAL FOR FINISHES</t>
  </si>
  <si>
    <t>TOTAL FOR SUBSTRUCTURES</t>
  </si>
  <si>
    <t>TOTAL COST FOR MAIN BUILDING</t>
  </si>
  <si>
    <t>ITEM No.</t>
  </si>
  <si>
    <t>QUANTITY</t>
  </si>
  <si>
    <t xml:space="preserve"> RATE (USD)</t>
  </si>
  <si>
    <t>PC Sums</t>
  </si>
  <si>
    <t xml:space="preserve">PRIME COST AND PROVISIONAL SUMS </t>
  </si>
  <si>
    <t>The following prime cost sums are for works to be executed  complete  by  nominated Sub-Contractors.</t>
  </si>
  <si>
    <t>A.</t>
  </si>
  <si>
    <t>Allow a provisional sum for electrical installation</t>
  </si>
  <si>
    <t>TOTAL AMOUNT CARRIED TO GRAND SUMMARY</t>
  </si>
  <si>
    <t>Parapet walling and balcony wall</t>
  </si>
  <si>
    <t>Plastered walls internally &amp; externally - Parapet &amp; balcony</t>
  </si>
  <si>
    <t>Plastered walls internally &amp; externally - Main walls</t>
  </si>
  <si>
    <t>PROVISIONAL ITEMS</t>
  </si>
  <si>
    <t xml:space="preserve">SUMMARY </t>
  </si>
  <si>
    <t>TOTAL FOR PROVISIONAL ITEMS</t>
  </si>
  <si>
    <t>Provisional items</t>
  </si>
  <si>
    <t>The cost bid for the washroom/ toilets should be a lumpsum to meet the technical description presented below and as presented in the design drawings, and include all  preparation, construction, finishing components :</t>
  </si>
  <si>
    <t>PC SUMS</t>
  </si>
  <si>
    <t>ROOF SLABS</t>
  </si>
  <si>
    <t>Pre-construction work, mobilisation activities, excavation, compaction, concrete works, superstructure, walls, including plastering and painting, internal and external finishing, RCC slab roof,steel doors, windows  and  vents, plumbing fixtures ( 3 toilets,and 2  washbasin), ceramic floor tiles, electrical works, plumbing and drain / sewage works, exactly as per the design drawings and the specifications, descriptions on the design drawings for WASHROOMS.</t>
  </si>
  <si>
    <t>TOTAL</t>
  </si>
  <si>
    <t>PROPOSED MINISTRY OF WATER KISMAYO BUILDING</t>
  </si>
  <si>
    <t>AMOUNT</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</si>
  <si>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</si>
  <si>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</si>
  <si>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</si>
  <si>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</si>
  <si>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</si>
  <si>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</si>
  <si>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</si>
  <si>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</si>
  <si>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</si>
  <si>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</si>
  <si>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</si>
  <si>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</si>
  <si>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</si>
  <si>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</si>
  <si>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</si>
  <si>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</si>
  <si>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</si>
  <si>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</si>
  <si>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</si>
  <si>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</si>
  <si>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</si>
  <si>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</si>
  <si>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</si>
  <si>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</si>
  <si>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</si>
  <si>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</si>
  <si>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</si>
  <si>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</si>
  <si>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The Bills of Quantities must be priced in US Dollar currency. i.e., dollars &amp; cents.</t>
  </si>
  <si>
    <t>The tender documents must be priced in ink.</t>
  </si>
  <si>
    <t xml:space="preserve"> </t>
  </si>
  <si>
    <t>PROPOSED UNCC MOGADISHU</t>
  </si>
  <si>
    <t xml:space="preserve"> SECTION NO. 1</t>
  </si>
  <si>
    <t>PRELIMINARIES</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</si>
  <si>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</si>
  <si>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</si>
  <si>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</si>
  <si>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</si>
  <si>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</si>
  <si>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</si>
  <si>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</si>
  <si>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</si>
  <si>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r>
      <t xml:space="preserve">The site is located at </t>
    </r>
    <r>
      <rPr>
        <b/>
        <sz val="11"/>
        <rFont val="Tahoma"/>
        <family val="2"/>
      </rPr>
      <t>MIA MOGADISHU</t>
    </r>
  </si>
  <si>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</si>
  <si>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</si>
  <si>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</si>
  <si>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</si>
  <si>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</si>
  <si>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</si>
  <si>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</si>
  <si>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</si>
  <si>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</si>
  <si>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</si>
  <si>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</si>
  <si>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</si>
  <si>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</si>
  <si>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</si>
  <si>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</si>
  <si>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US$</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</si>
  <si>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</si>
  <si>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</si>
  <si>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</si>
  <si>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</si>
  <si>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</si>
  <si>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</si>
  <si>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</si>
  <si>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</si>
  <si>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</si>
  <si>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</si>
  <si>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</si>
  <si>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</si>
  <si>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</si>
  <si>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</si>
  <si>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</si>
  <si>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</si>
  <si>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</si>
  <si>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</si>
  <si>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</si>
  <si>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</si>
  <si>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"CUM"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</si>
  <si>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</si>
  <si>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</si>
  <si>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</si>
  <si>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</si>
  <si>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</si>
  <si>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</si>
  <si>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</si>
  <si>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</si>
  <si>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</si>
  <si>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</si>
  <si>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</si>
  <si>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</si>
  <si>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</si>
  <si>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</si>
  <si>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</si>
  <si>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</si>
  <si>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</si>
  <si>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</si>
  <si>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</si>
  <si>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</si>
  <si>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</si>
  <si>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</si>
  <si>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</si>
  <si>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</si>
  <si>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</si>
  <si>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</si>
  <si>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</si>
  <si>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</si>
  <si>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</si>
  <si>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</si>
  <si>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</si>
  <si>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</si>
  <si>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</si>
  <si>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</si>
  <si>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</si>
  <si>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</si>
  <si>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</si>
  <si>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</si>
  <si>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</si>
  <si>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</si>
  <si>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</si>
  <si>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</si>
  <si>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</si>
  <si>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</si>
  <si>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</si>
  <si>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</si>
  <si>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</si>
  <si>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</si>
  <si>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</si>
  <si>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</si>
  <si>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</si>
  <si>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</si>
  <si>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</si>
  <si>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</si>
  <si>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</si>
  <si>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</si>
  <si>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</si>
  <si>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</si>
  <si>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</si>
  <si>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</si>
  <si>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</si>
  <si>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</si>
  <si>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</si>
  <si>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</si>
  <si>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</si>
  <si>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</si>
  <si>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</si>
  <si>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</si>
  <si>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</si>
  <si>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</si>
  <si>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</si>
  <si>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</si>
  <si>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</si>
  <si>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</si>
  <si>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</si>
  <si>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</si>
  <si>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</si>
  <si>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</si>
  <si>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</si>
  <si>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</si>
  <si>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</si>
  <si>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</si>
  <si>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</si>
  <si>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</si>
  <si>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</si>
  <si>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</si>
  <si>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</si>
  <si>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</si>
  <si>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</si>
  <si>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</si>
  <si>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</si>
  <si>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</si>
  <si>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</si>
  <si>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</si>
  <si>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</si>
  <si>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</si>
  <si>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</si>
  <si>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</si>
  <si>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</si>
  <si>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</si>
  <si>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</si>
  <si>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</si>
  <si>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</si>
  <si>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</si>
  <si>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</si>
  <si>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</si>
  <si>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</si>
  <si>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</si>
  <si>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</si>
  <si>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</si>
  <si>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</si>
  <si>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</si>
  <si>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</si>
  <si>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</si>
  <si>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</si>
  <si>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</si>
  <si>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</si>
  <si>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</si>
  <si>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</si>
  <si>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</si>
  <si>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</si>
  <si>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</si>
  <si>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</si>
  <si>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</si>
  <si>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</si>
  <si>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</si>
  <si>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</si>
  <si>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</si>
  <si>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</si>
  <si>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</si>
  <si>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</si>
  <si>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</si>
  <si>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</si>
  <si>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</si>
  <si>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</si>
  <si>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</si>
  <si>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</si>
  <si>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</si>
  <si>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</si>
  <si>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</si>
  <si>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</si>
  <si>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</si>
  <si>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</si>
  <si>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</si>
  <si>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</si>
  <si>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</si>
  <si>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</si>
  <si>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</si>
  <si>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</si>
  <si>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</si>
  <si>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</si>
  <si>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</si>
  <si>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</si>
  <si>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</si>
  <si>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</si>
  <si>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</si>
  <si>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</si>
  <si>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</si>
  <si>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</si>
  <si>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</si>
  <si>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</si>
  <si>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</si>
  <si>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</si>
  <si>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</si>
  <si>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</si>
  <si>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</si>
  <si>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</si>
  <si>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</si>
  <si>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</si>
  <si>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</si>
  <si>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</si>
  <si>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</si>
  <si>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</si>
  <si>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</si>
  <si>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</si>
  <si>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</si>
  <si>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</si>
  <si>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</si>
  <si>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</si>
  <si>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</si>
  <si>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</si>
  <si>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</si>
  <si>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</si>
  <si>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</si>
  <si>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</si>
  <si>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</si>
  <si>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</si>
  <si>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</si>
  <si>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</si>
  <si>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</si>
  <si>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</si>
  <si>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</si>
  <si>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</si>
  <si>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</si>
  <si>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</si>
  <si>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</si>
  <si>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</si>
  <si>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</si>
  <si>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</si>
  <si>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</si>
  <si>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</si>
  <si>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val="single"/>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</si>
  <si>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</si>
  <si>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</si>
  <si>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</si>
  <si>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 TRANSPARENCY 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</si>
  <si>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</si>
  <si>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</si>
  <si>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</si>
  <si>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</si>
  <si>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</si>
  <si>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</si>
  <si>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</si>
  <si>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</si>
  <si>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</si>
  <si>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</si>
  <si>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</si>
  <si>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</si>
  <si>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</si>
  <si>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</si>
  <si>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</si>
  <si>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</si>
  <si>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</si>
  <si>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</si>
  <si>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</si>
  <si>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</si>
  <si>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</si>
  <si>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</si>
  <si>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</si>
  <si>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</si>
  <si>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</si>
  <si>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</si>
  <si>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</si>
  <si>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</si>
  <si>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1/3</t>
  </si>
  <si>
    <t>1/4</t>
  </si>
  <si>
    <t>1/5</t>
  </si>
  <si>
    <t>1/6</t>
  </si>
  <si>
    <t>1/7</t>
  </si>
  <si>
    <t>1/8</t>
  </si>
  <si>
    <t>1/9</t>
  </si>
  <si>
    <t>1/10</t>
  </si>
  <si>
    <t>TOTAL FOR SECTION 1: PRELIMINARIES AND GENERAL DESCRIPTIONS CARRIED TO GRAND SUMMARY</t>
  </si>
  <si>
    <t xml:space="preserve">Excavate to reduce levels not exceeding 1.0m deep from </t>
  </si>
  <si>
    <t>(Roll sizes 4.8 x 2.4m)</t>
  </si>
  <si>
    <t>Pcs</t>
  </si>
  <si>
    <t>Column footing size (1000mm x 1000mm and thickness 450mm)</t>
  </si>
  <si>
    <t xml:space="preserve">Double leaf 1500 x 2400mm ditto </t>
  </si>
  <si>
    <t>Parapet &amp; balcony walling with 250mm high railing</t>
  </si>
  <si>
    <t>Allow a provisonal sum for kitchen mechanical systems: 1 double sink and the plumbing works</t>
  </si>
  <si>
    <t xml:space="preserve"> AMNT (USD)</t>
  </si>
  <si>
    <t>CAFETERIA</t>
  </si>
  <si>
    <t>The cost bid for the security towers should be a lumpsum to meet the technical description presented below and as presented in the design drawings, and include all  preparation, construction, finishing components :</t>
  </si>
  <si>
    <t>Pre-construction work, mobilisation activities, excavation, compaction, concrete works, superstructure, walls, including plastering and painting, internal and external finishing, RCC slab roof,steel doors, pvc framed windows exactly as per the design drawings and the specifications, descriptions on the design drawings for SECURITY TOWERS</t>
  </si>
  <si>
    <t xml:space="preserve">TOTAL </t>
  </si>
  <si>
    <t>WASHROOM BLOCK &amp; SECURITY TOWER</t>
  </si>
  <si>
    <t>Allow a provisional sum for 1 No septic tank for 30+ persons</t>
  </si>
  <si>
    <t>GRAND TOTAL</t>
  </si>
  <si>
    <t>PROPOSED  DEVELOPMENT AT OCEAN PLOT WITHIN MIA</t>
  </si>
  <si>
    <t>Clear the site of debris and excavate for vegetable soil average 200mm deep, remove from site</t>
  </si>
  <si>
    <t>Column size 300mm x 200mmx3000mm</t>
  </si>
  <si>
    <t>200mm solid concrete block walling</t>
  </si>
  <si>
    <t>Provide 600x600 steel casement windows with protective window film on galsses</t>
  </si>
  <si>
    <t>Provide 900x1500 steel casement windows with protective window film on glasses. Windows fixed with one way glass</t>
  </si>
  <si>
    <t>Standard hardwood timber door  as per the Architect's design;</t>
  </si>
  <si>
    <t>Wooden double door</t>
  </si>
  <si>
    <t>Allow a provisional sum for the R.C L-shaped staircase</t>
  </si>
  <si>
    <t>Allow a provisional sum for the kitchen and store capentary works for the cabinets and shelving</t>
  </si>
  <si>
    <t>Allow a provisional sum for the washrooms mechanical fitting and plumbing works - 3 No. toilets seats, 3 No. wash hand basins - Tywford</t>
  </si>
  <si>
    <t>TOTAL  FOR GUARD TOWERS</t>
  </si>
  <si>
    <t>Allow a provisional sum for sewer and drainage system connection</t>
  </si>
  <si>
    <t>Allow a provisional sum for paved interlocks walk-ways</t>
  </si>
  <si>
    <t>Allow a provisional sum for constructing 12.4x6.5x0.45m concrete slab platform for placing 5No. 20ft. Container prefabs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</si>
</sst>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shs.&quot;#,##0_);\(&quot;kshs.&quot;#,##0\)"/>
    <numFmt numFmtId="165" formatCode="&quot;kshs.&quot;#,##0_);[Red]\(&quot;kshs.&quot;#,##0\)"/>
    <numFmt numFmtId="166" formatCode="&quot;kshs.&quot;#,##0.00_);\(&quot;kshs.&quot;#,##0.00\)"/>
    <numFmt numFmtId="167" formatCode="&quot;kshs.&quot;#,##0.00_);[Red]\(&quot;kshs.&quot;#,##0.00\)"/>
    <numFmt numFmtId="168" formatCode="_(&quot;kshs.&quot;* #,##0_);_(&quot;kshs.&quot;* \(#,##0\);_(&quot;kshs.&quot;* &quot;-&quot;_);_(@_)"/>
    <numFmt numFmtId="169" formatCode="_(&quot;kshs.&quot;* #,##0.00_);_(&quot;kshs.&quot;* \(#,##0.00\);_(&quot;kshs.&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
    <numFmt numFmtId="180" formatCode="#,##0.000"/>
    <numFmt numFmtId="181" formatCode="#,##0.0000"/>
    <numFmt numFmtId="182" formatCode="0.000"/>
    <numFmt numFmtId="183" formatCode="_(* #,##0.000_);_(* \(#,##0.000\);_(* &quot;-&quot;??_);_(@_)"/>
    <numFmt numFmtId="184" formatCode="_(* #,##0.0000_);_(* \(#,##0.0000\);_(* &quot;-&quot;??_);_(@_)"/>
    <numFmt numFmtId="185" formatCode="_(* #,##0.00000_);_(* \(#,##0.00000\);_(* &quot;-&quot;??_);_(@_)"/>
    <numFmt numFmtId="186" formatCode="_(* #,##0.0_);_(* \(#,##0.0\);_(* &quot;-&quot;??_);_(@_)"/>
    <numFmt numFmtId="187" formatCode="_(* #,##0_);_(* \(#,##0\);_(* &quot;-&quot;??_);_(@_)"/>
    <numFmt numFmtId="188" formatCode="[$-409]dddd\,\ mmmm\ dd\,\ yyyy"/>
    <numFmt numFmtId="189" formatCode="[$-409]h:mm:ss\ AM/PM"/>
    <numFmt numFmtId="190" formatCode="_-* #,##0_-;\-* #,##0_-;_-* &quot;-&quot;??_-;_-@_-"/>
    <numFmt numFmtId="191" formatCode="[$-409]dddd\,\ mmmm\ d\,\ yyyy"/>
  </numFmts>
  <fonts count="48">
    <font>
      <sz val="10"/>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b/>
      <sz val="12"/>
      <name val="Arial Narrow"/>
      <family val="2"/>
    </font>
    <font>
      <b/>
      <sz val="12"/>
      <color indexed="8"/>
      <name val="Arial Narrow"/>
      <family val="2"/>
    </font>
    <font>
      <b/>
      <sz val="11"/>
      <name val="Arial"/>
      <family val="2"/>
    </font>
    <font>
      <sz val="11"/>
      <name val="Arial"/>
      <family val="2"/>
    </font>
    <font>
      <b/>
      <sz val="12"/>
      <name val="Arial"/>
      <family val="2"/>
    </font>
    <font>
      <b/>
      <sz val="12"/>
      <name val="Tahoma"/>
      <family val="2"/>
    </font>
    <font>
      <b/>
      <sz val="11"/>
      <name val="Tahoma"/>
      <family val="2"/>
    </font>
    <font>
      <b/>
      <u val="single"/>
      <sz val="11"/>
      <name val="Tahoma"/>
      <family val="2"/>
    </font>
    <font>
      <sz val="11"/>
      <name val="Tahoma"/>
      <family val="2"/>
    </font>
    <font>
      <u val="single"/>
      <sz val="11"/>
      <name val="Tahoma"/>
      <family val="2"/>
    </font>
    <font>
      <sz val="12"/>
      <name val="Arial"/>
      <family val="2"/>
    </font>
    <font>
      <b/>
      <sz val="12"/>
      <color indexed="8"/>
      <name val="Arial"/>
      <family val="2"/>
    </font>
    <font>
      <b/>
      <u val="single"/>
      <sz val="12"/>
      <name val="Arial"/>
      <family val="2"/>
    </font>
    <font>
      <sz val="12"/>
      <color indexed="8"/>
      <name val="Arial"/>
      <family val="2"/>
    </font>
    <font>
      <sz val="12"/>
      <name val="Arial Narrow"/>
      <family val="2"/>
    </font>
    <font>
      <i/>
      <sz val="11"/>
      <name val="Tahoma"/>
      <family val="2"/>
    </font>
    <font>
      <sz val="10"/>
      <color indexed="8"/>
      <name val="Times New Roman"/>
      <family val="1"/>
    </font>
    <font>
      <sz val="10"/>
      <name val="Cambria"/>
      <family val="1"/>
    </font>
    <font>
      <sz val="10"/>
      <color indexed="8"/>
      <name val="Cambria"/>
      <family val="1"/>
    </font>
    <font>
      <b/>
      <sz val="10"/>
      <name val="Cambria"/>
      <family val="1"/>
    </font>
    <font>
      <b/>
      <sz val="10"/>
      <color indexed="8"/>
      <name val="Cambria"/>
      <family val="1"/>
    </font>
    <font>
      <b/>
      <sz val="11"/>
      <color indexed="10"/>
      <name val="Tahoma"/>
      <family val="2"/>
    </font>
    <font>
      <sz val="10"/>
      <color rgb="FF000000"/>
      <name val="Times New Roman"/>
      <family val="1"/>
    </font>
    <font>
      <sz val="11"/>
      <color theme="1"/>
      <name val="Calibri"/>
      <family val="2"/>
    </font>
    <font>
      <sz val="10"/>
      <color theme="1"/>
      <name val="Cambria"/>
      <family val="1"/>
    </font>
    <font>
      <b/>
      <sz val="10"/>
      <color theme="1"/>
      <name val="Cambria"/>
      <family val="1"/>
    </font>
    <font>
      <b/>
      <sz val="11"/>
      <color rgb="FFFF0000"/>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ck"/>
      <right style="thin"/>
      <top style="thin"/>
      <bottom style="thin"/>
    </border>
    <border>
      <left style="thin"/>
      <right style="thick"/>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double"/>
      <right style="thin"/>
      <top style="thin"/>
      <bottom style="thin"/>
    </border>
    <border>
      <left style="double"/>
      <right style="thin"/>
      <top/>
      <bottom/>
    </border>
    <border>
      <left style="double"/>
      <right style="thin"/>
      <top style="thin"/>
      <bottom/>
    </border>
    <border>
      <left/>
      <right style="double"/>
      <top/>
      <bottom/>
    </border>
    <border>
      <left style="double"/>
      <right style="thin"/>
      <top/>
      <bottom style="thin"/>
    </border>
    <border>
      <left style="double"/>
      <right style="thin"/>
      <top/>
      <bottom style="double"/>
    </border>
    <border>
      <left/>
      <right style="double"/>
      <top style="thin"/>
      <bottom style="thin"/>
    </border>
    <border>
      <left>
        <color indexed="63"/>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43"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0" fillId="0" borderId="9" applyNumberFormat="0" applyFont="0" applyBorder="0" applyAlignment="0">
      <protection/>
    </xf>
    <xf numFmtId="0" fontId="16" fillId="0" borderId="0" applyNumberFormat="0" applyFill="0" applyBorder="0" applyAlignment="0" applyProtection="0"/>
    <xf numFmtId="0" fontId="17" fillId="0" borderId="10" applyNumberFormat="0" applyFill="0" applyAlignment="0" applyProtection="0"/>
    <xf numFmtId="0" fontId="18" fillId="0" borderId="0" applyNumberFormat="0" applyFill="0" applyBorder="0" applyAlignment="0" applyProtection="0"/>
  </cellStyleXfs>
  <cellXfs count="244">
    <xf numFmtId="0" fontId="0" fillId="0" borderId="0" xfId="0" applyAlignment="1">
      <alignment/>
    </xf>
    <xf numFmtId="0" fontId="38" fillId="0" borderId="11" xfId="63" applyFont="1" applyFill="1" applyBorder="1" applyAlignment="1">
      <alignment horizontal="center" vertical="top"/>
      <protection/>
    </xf>
    <xf numFmtId="0" fontId="38" fillId="0" borderId="11" xfId="63" applyFont="1" applyFill="1" applyBorder="1" applyAlignment="1">
      <alignment horizontal="left" vertical="top" wrapText="1"/>
      <protection/>
    </xf>
    <xf numFmtId="2" fontId="38" fillId="0" borderId="11" xfId="63" applyNumberFormat="1" applyFont="1" applyFill="1" applyBorder="1" applyAlignment="1">
      <alignment horizontal="center" vertical="top"/>
      <protection/>
    </xf>
    <xf numFmtId="0" fontId="45" fillId="0" borderId="11" xfId="0" applyFont="1" applyBorder="1" applyAlignment="1">
      <alignment vertical="top"/>
    </xf>
    <xf numFmtId="43" fontId="38" fillId="0" borderId="11" xfId="48" applyFont="1" applyFill="1" applyBorder="1" applyAlignment="1">
      <alignment horizontal="center" vertical="top"/>
    </xf>
    <xf numFmtId="43" fontId="38" fillId="0" borderId="11" xfId="48" applyFont="1" applyFill="1" applyBorder="1" applyAlignment="1">
      <alignment horizontal="right" vertical="top"/>
    </xf>
    <xf numFmtId="1" fontId="38" fillId="0" borderId="11" xfId="63" applyNumberFormat="1" applyFont="1" applyFill="1" applyBorder="1" applyAlignment="1">
      <alignment horizontal="center" vertical="top"/>
      <protection/>
    </xf>
    <xf numFmtId="0" fontId="40" fillId="0" borderId="11" xfId="63" applyFont="1" applyFill="1" applyBorder="1" applyAlignment="1">
      <alignment horizontal="center" vertical="top"/>
      <protection/>
    </xf>
    <xf numFmtId="0" fontId="38" fillId="0" borderId="11" xfId="63" applyNumberFormat="1" applyFont="1" applyFill="1" applyBorder="1" applyAlignment="1">
      <alignment horizontal="center" vertical="top"/>
      <protection/>
    </xf>
    <xf numFmtId="0" fontId="40" fillId="0" borderId="11" xfId="63" applyFont="1" applyFill="1" applyBorder="1" applyAlignment="1">
      <alignment horizontal="left" vertical="top" wrapText="1"/>
      <protection/>
    </xf>
    <xf numFmtId="0" fontId="38" fillId="24" borderId="11" xfId="63" applyFont="1" applyFill="1" applyBorder="1" applyAlignment="1">
      <alignment horizontal="center" vertical="top"/>
      <protection/>
    </xf>
    <xf numFmtId="0" fontId="40" fillId="24" borderId="11" xfId="63" applyFont="1" applyFill="1" applyBorder="1" applyAlignment="1">
      <alignment horizontal="left" vertical="top" wrapText="1"/>
      <protection/>
    </xf>
    <xf numFmtId="1" fontId="38" fillId="24" borderId="11" xfId="63" applyNumberFormat="1" applyFont="1" applyFill="1" applyBorder="1" applyAlignment="1">
      <alignment horizontal="center" vertical="top"/>
      <protection/>
    </xf>
    <xf numFmtId="0" fontId="40" fillId="0" borderId="11" xfId="63" applyFont="1" applyFill="1" applyBorder="1" applyAlignment="1">
      <alignment horizontal="center" vertical="top" wrapText="1"/>
      <protection/>
    </xf>
    <xf numFmtId="0" fontId="46" fillId="0" borderId="11" xfId="0" applyFont="1" applyBorder="1" applyAlignment="1">
      <alignment horizontal="center" vertical="top"/>
    </xf>
    <xf numFmtId="0" fontId="46" fillId="0" borderId="11" xfId="0" applyFont="1" applyBorder="1" applyAlignment="1">
      <alignment vertical="top"/>
    </xf>
    <xf numFmtId="0" fontId="45" fillId="0" borderId="11" xfId="0" applyFont="1" applyBorder="1" applyAlignment="1">
      <alignment vertical="top" wrapText="1"/>
    </xf>
    <xf numFmtId="0" fontId="45" fillId="0" borderId="11" xfId="0" applyFont="1" applyBorder="1" applyAlignment="1">
      <alignment horizontal="center" vertical="top"/>
    </xf>
    <xf numFmtId="0" fontId="45" fillId="0" borderId="11" xfId="0" applyFont="1" applyBorder="1" applyAlignment="1">
      <alignment horizontal="center" vertical="top" wrapText="1"/>
    </xf>
    <xf numFmtId="0" fontId="45" fillId="0" borderId="11" xfId="0" applyFont="1" applyBorder="1" applyAlignment="1">
      <alignment horizontal="left" vertical="top" wrapText="1"/>
    </xf>
    <xf numFmtId="0" fontId="45" fillId="0" borderId="11" xfId="0" applyFont="1" applyBorder="1" applyAlignment="1">
      <alignment horizontal="left" vertical="top"/>
    </xf>
    <xf numFmtId="43" fontId="38" fillId="0" borderId="11" xfId="48" applyFont="1" applyFill="1" applyBorder="1" applyAlignment="1">
      <alignment horizontal="left" vertical="top" wrapText="1"/>
    </xf>
    <xf numFmtId="43" fontId="38" fillId="0" borderId="11" xfId="48" applyFont="1" applyFill="1" applyBorder="1" applyAlignment="1">
      <alignment horizontal="center" vertical="top" wrapText="1"/>
    </xf>
    <xf numFmtId="43" fontId="38" fillId="0" borderId="11" xfId="48" applyFont="1" applyFill="1" applyBorder="1" applyAlignment="1">
      <alignment horizontal="left" vertical="top"/>
    </xf>
    <xf numFmtId="0" fontId="45" fillId="0" borderId="11" xfId="0" applyFont="1" applyBorder="1" applyAlignment="1">
      <alignment/>
    </xf>
    <xf numFmtId="0" fontId="45" fillId="24" borderId="11" xfId="0" applyFont="1" applyFill="1" applyBorder="1" applyAlignment="1">
      <alignment vertical="top"/>
    </xf>
    <xf numFmtId="0" fontId="0" fillId="24" borderId="0" xfId="0" applyFill="1" applyAlignment="1">
      <alignment/>
    </xf>
    <xf numFmtId="0" fontId="46" fillId="24" borderId="11" xfId="0" applyFont="1" applyFill="1" applyBorder="1" applyAlignment="1">
      <alignment vertical="top"/>
    </xf>
    <xf numFmtId="0" fontId="46" fillId="24" borderId="11" xfId="0" applyFont="1" applyFill="1" applyBorder="1" applyAlignment="1">
      <alignment/>
    </xf>
    <xf numFmtId="0" fontId="46" fillId="0" borderId="11" xfId="0" applyFont="1" applyBorder="1" applyAlignment="1">
      <alignment vertical="top" wrapText="1"/>
    </xf>
    <xf numFmtId="0" fontId="46" fillId="0" borderId="11" xfId="0" applyFont="1" applyBorder="1" applyAlignment="1">
      <alignment horizontal="left" vertical="top" wrapText="1"/>
    </xf>
    <xf numFmtId="0" fontId="0" fillId="0" borderId="11" xfId="0" applyBorder="1" applyAlignment="1">
      <alignment/>
    </xf>
    <xf numFmtId="0" fontId="1" fillId="0" borderId="11" xfId="0" applyFont="1" applyBorder="1" applyAlignment="1">
      <alignment vertical="center"/>
    </xf>
    <xf numFmtId="0" fontId="1" fillId="0" borderId="11" xfId="0" applyFont="1" applyBorder="1" applyAlignment="1">
      <alignment/>
    </xf>
    <xf numFmtId="0" fontId="46" fillId="24" borderId="12" xfId="0" applyFont="1" applyFill="1" applyBorder="1" applyAlignment="1">
      <alignment/>
    </xf>
    <xf numFmtId="0" fontId="46" fillId="24" borderId="13" xfId="0" applyFont="1" applyFill="1" applyBorder="1" applyAlignment="1">
      <alignment/>
    </xf>
    <xf numFmtId="43" fontId="46" fillId="24" borderId="11" xfId="0" applyNumberFormat="1" applyFont="1" applyFill="1" applyBorder="1" applyAlignment="1">
      <alignment/>
    </xf>
    <xf numFmtId="0" fontId="21" fillId="0" borderId="11" xfId="0" applyFont="1" applyFill="1" applyBorder="1" applyAlignment="1">
      <alignment horizontal="center" vertical="top" wrapText="1"/>
    </xf>
    <xf numFmtId="0" fontId="21" fillId="0" borderId="13" xfId="0" applyFont="1" applyFill="1" applyBorder="1" applyAlignment="1">
      <alignment horizontal="center" vertical="top" wrapText="1"/>
    </xf>
    <xf numFmtId="177" fontId="22" fillId="0" borderId="11" xfId="45" applyNumberFormat="1" applyFont="1" applyFill="1" applyBorder="1" applyAlignment="1">
      <alignment horizontal="center" wrapText="1"/>
    </xf>
    <xf numFmtId="0" fontId="21" fillId="0" borderId="11" xfId="0" applyFont="1" applyFill="1" applyBorder="1" applyAlignment="1">
      <alignment vertical="top" wrapText="1"/>
    </xf>
    <xf numFmtId="0" fontId="21" fillId="0" borderId="11" xfId="0" applyFont="1" applyFill="1" applyBorder="1" applyAlignment="1">
      <alignment horizontal="center" vertical="center" wrapText="1"/>
    </xf>
    <xf numFmtId="0" fontId="21" fillId="0" borderId="11" xfId="0" applyFont="1" applyFill="1" applyBorder="1" applyAlignment="1">
      <alignment vertical="center" wrapText="1"/>
    </xf>
    <xf numFmtId="177" fontId="22" fillId="0" borderId="11" xfId="45" applyNumberFormat="1" applyFont="1" applyFill="1" applyBorder="1" applyAlignment="1">
      <alignment horizontal="center" vertical="center" wrapText="1"/>
    </xf>
    <xf numFmtId="0" fontId="23" fillId="0" borderId="14" xfId="63" applyFont="1" applyFill="1" applyBorder="1" applyAlignment="1">
      <alignment horizontal="center" vertical="center"/>
      <protection/>
    </xf>
    <xf numFmtId="0" fontId="23" fillId="0" borderId="11" xfId="63" applyFont="1" applyFill="1" applyBorder="1" applyAlignment="1">
      <alignment horizontal="center" vertical="center"/>
      <protection/>
    </xf>
    <xf numFmtId="0" fontId="23" fillId="0" borderId="11" xfId="63" applyFont="1" applyFill="1" applyBorder="1" applyAlignment="1">
      <alignment horizontal="center" vertical="top" wrapText="1"/>
      <protection/>
    </xf>
    <xf numFmtId="0" fontId="23" fillId="0" borderId="11" xfId="63" applyNumberFormat="1" applyFont="1" applyFill="1" applyBorder="1" applyAlignment="1">
      <alignment horizontal="center" vertical="center" wrapText="1"/>
      <protection/>
    </xf>
    <xf numFmtId="0" fontId="23" fillId="0" borderId="11" xfId="63" applyFont="1" applyFill="1" applyBorder="1" applyAlignment="1">
      <alignment horizontal="center" vertical="center" wrapText="1"/>
      <protection/>
    </xf>
    <xf numFmtId="0" fontId="23" fillId="0" borderId="15" xfId="63" applyFont="1" applyFill="1" applyBorder="1" applyAlignment="1">
      <alignment horizontal="center" vertical="center"/>
      <protection/>
    </xf>
    <xf numFmtId="0" fontId="24" fillId="0" borderId="11" xfId="63" applyFont="1" applyFill="1" applyBorder="1" applyAlignment="1">
      <alignment horizontal="left" vertical="top"/>
      <protection/>
    </xf>
    <xf numFmtId="0" fontId="23" fillId="0" borderId="11" xfId="63" applyFont="1" applyFill="1" applyBorder="1" applyAlignment="1">
      <alignment horizontal="left" vertical="top" wrapText="1"/>
      <protection/>
    </xf>
    <xf numFmtId="1" fontId="24" fillId="0" borderId="11" xfId="63" applyNumberFormat="1" applyFont="1" applyFill="1" applyBorder="1" applyAlignment="1">
      <alignment horizontal="center" vertical="top"/>
      <protection/>
    </xf>
    <xf numFmtId="0" fontId="24" fillId="0" borderId="11" xfId="63" applyFont="1" applyFill="1" applyBorder="1" applyAlignment="1">
      <alignment horizontal="left" vertical="top" wrapText="1"/>
      <protection/>
    </xf>
    <xf numFmtId="0" fontId="24" fillId="0" borderId="11" xfId="63" applyFont="1" applyFill="1" applyBorder="1" applyAlignment="1">
      <alignment vertical="top" wrapText="1"/>
      <protection/>
    </xf>
    <xf numFmtId="0" fontId="27" fillId="0" borderId="16" xfId="66" applyFont="1" applyBorder="1" applyAlignment="1">
      <alignment horizontal="center" vertical="center" wrapText="1"/>
      <protection/>
    </xf>
    <xf numFmtId="3" fontId="27" fillId="0" borderId="0" xfId="66" applyNumberFormat="1" applyFont="1" applyBorder="1" applyAlignment="1">
      <alignment horizontal="center" vertical="center" wrapText="1"/>
      <protection/>
    </xf>
    <xf numFmtId="2" fontId="27" fillId="0" borderId="16" xfId="46" applyNumberFormat="1" applyFont="1" applyBorder="1" applyAlignment="1">
      <alignment horizontal="center" vertical="center" wrapText="1"/>
    </xf>
    <xf numFmtId="0" fontId="27" fillId="0" borderId="16" xfId="66" applyFont="1" applyBorder="1" applyAlignment="1">
      <alignment horizontal="left" vertical="center" wrapText="1"/>
      <protection/>
    </xf>
    <xf numFmtId="1" fontId="24" fillId="0" borderId="11" xfId="63" applyNumberFormat="1" applyFont="1" applyFill="1" applyBorder="1" applyAlignment="1">
      <alignment horizontal="center" vertical="center"/>
      <protection/>
    </xf>
    <xf numFmtId="0" fontId="24" fillId="0" borderId="11" xfId="63" applyFont="1" applyFill="1" applyBorder="1" applyAlignment="1">
      <alignment vertical="center"/>
      <protection/>
    </xf>
    <xf numFmtId="0" fontId="27" fillId="0" borderId="11" xfId="66" applyFont="1" applyBorder="1" applyAlignment="1">
      <alignment horizontal="center" vertical="center" wrapText="1"/>
      <protection/>
    </xf>
    <xf numFmtId="3" fontId="27" fillId="0" borderId="13" xfId="66" applyNumberFormat="1" applyFont="1" applyBorder="1" applyAlignment="1">
      <alignment horizontal="center" vertical="center" wrapText="1"/>
      <protection/>
    </xf>
    <xf numFmtId="2" fontId="27" fillId="0" borderId="11" xfId="46" applyNumberFormat="1" applyFont="1" applyBorder="1" applyAlignment="1">
      <alignment horizontal="center" vertical="center" wrapText="1"/>
    </xf>
    <xf numFmtId="0" fontId="24" fillId="0" borderId="0" xfId="0" applyFont="1" applyAlignment="1">
      <alignment/>
    </xf>
    <xf numFmtId="0" fontId="28" fillId="0" borderId="16" xfId="0" applyFont="1" applyFill="1" applyBorder="1" applyAlignment="1">
      <alignment horizontal="left" indent="1"/>
    </xf>
    <xf numFmtId="0" fontId="29" fillId="0" borderId="16" xfId="66" applyFont="1" applyBorder="1" applyAlignment="1">
      <alignment horizontal="center" vertical="top" wrapText="1"/>
      <protection/>
    </xf>
    <xf numFmtId="0" fontId="29" fillId="0" borderId="16" xfId="66" applyFont="1" applyBorder="1" applyAlignment="1">
      <alignment horizontal="center" wrapText="1"/>
      <protection/>
    </xf>
    <xf numFmtId="3" fontId="29" fillId="0" borderId="0" xfId="66" applyNumberFormat="1" applyFont="1" applyAlignment="1">
      <alignment horizontal="center" wrapText="1"/>
      <protection/>
    </xf>
    <xf numFmtId="2" fontId="29" fillId="0" borderId="16" xfId="46" applyNumberFormat="1" applyFont="1" applyBorder="1" applyAlignment="1">
      <alignment wrapText="1"/>
    </xf>
    <xf numFmtId="0" fontId="30" fillId="0" borderId="16" xfId="66" applyFont="1" applyBorder="1" applyAlignment="1">
      <alignment horizontal="center" vertical="top" wrapText="1"/>
      <protection/>
    </xf>
    <xf numFmtId="0" fontId="29" fillId="0" borderId="17" xfId="66" applyFont="1" applyBorder="1" applyAlignment="1">
      <alignment horizontal="center" wrapText="1"/>
      <protection/>
    </xf>
    <xf numFmtId="3" fontId="29" fillId="0" borderId="18" xfId="66" applyNumberFormat="1" applyFont="1" applyBorder="1" applyAlignment="1">
      <alignment horizontal="center" wrapText="1"/>
      <protection/>
    </xf>
    <xf numFmtId="2" fontId="29" fillId="0" borderId="17" xfId="46" applyNumberFormat="1" applyFont="1" applyBorder="1" applyAlignment="1">
      <alignment wrapText="1"/>
    </xf>
    <xf numFmtId="3" fontId="29" fillId="0" borderId="0" xfId="66" applyNumberFormat="1" applyFont="1" applyBorder="1" applyAlignment="1">
      <alignment horizontal="center" wrapText="1"/>
      <protection/>
    </xf>
    <xf numFmtId="0" fontId="30" fillId="0" borderId="11" xfId="66" applyFont="1" applyBorder="1" applyAlignment="1">
      <alignment horizontal="left" vertical="center" wrapText="1"/>
      <protection/>
    </xf>
    <xf numFmtId="0" fontId="29" fillId="0" borderId="11" xfId="66" applyFont="1" applyBorder="1" applyAlignment="1">
      <alignment horizontal="center" wrapText="1"/>
      <protection/>
    </xf>
    <xf numFmtId="9" fontId="29" fillId="0" borderId="13" xfId="66" applyNumberFormat="1" applyFont="1" applyBorder="1" applyAlignment="1">
      <alignment horizontal="center" wrapText="1"/>
      <protection/>
    </xf>
    <xf numFmtId="2" fontId="29" fillId="0" borderId="11" xfId="46" applyNumberFormat="1" applyFont="1" applyBorder="1" applyAlignment="1">
      <alignment wrapText="1"/>
    </xf>
    <xf numFmtId="0" fontId="29" fillId="0" borderId="0" xfId="66" applyFont="1" applyAlignment="1">
      <alignment horizontal="center" vertical="top" wrapText="1"/>
      <protection/>
    </xf>
    <xf numFmtId="0" fontId="29" fillId="0" borderId="11" xfId="66" applyFont="1" applyBorder="1" applyAlignment="1">
      <alignment horizontal="justify" vertical="center" wrapText="1"/>
      <protection/>
    </xf>
    <xf numFmtId="0" fontId="29" fillId="0" borderId="11" xfId="67" applyFont="1" applyBorder="1" applyAlignment="1">
      <alignment horizontal="center" vertical="center" wrapText="1"/>
      <protection/>
    </xf>
    <xf numFmtId="3" fontId="29" fillId="0" borderId="11" xfId="66" applyNumberFormat="1" applyFont="1" applyBorder="1" applyAlignment="1">
      <alignment horizontal="center" vertical="center" wrapText="1"/>
      <protection/>
    </xf>
    <xf numFmtId="3" fontId="29" fillId="0" borderId="11" xfId="66" applyNumberFormat="1" applyFont="1" applyBorder="1" applyAlignment="1">
      <alignment horizontal="center" wrapText="1"/>
      <protection/>
    </xf>
    <xf numFmtId="0" fontId="29" fillId="0" borderId="16" xfId="66" applyFont="1" applyBorder="1" applyAlignment="1">
      <alignment horizontal="center" vertical="center" wrapText="1"/>
      <protection/>
    </xf>
    <xf numFmtId="0" fontId="29" fillId="0" borderId="11" xfId="66" applyFont="1" applyBorder="1" applyAlignment="1">
      <alignment horizontal="left" vertical="center" wrapText="1"/>
      <protection/>
    </xf>
    <xf numFmtId="0" fontId="29" fillId="0" borderId="11" xfId="66" applyFont="1" applyBorder="1" applyAlignment="1">
      <alignment horizontal="justify" vertical="top" wrapText="1"/>
      <protection/>
    </xf>
    <xf numFmtId="0" fontId="30" fillId="0" borderId="11" xfId="66" applyFont="1" applyBorder="1" applyAlignment="1">
      <alignment horizontal="left" vertical="top" wrapText="1"/>
      <protection/>
    </xf>
    <xf numFmtId="2" fontId="29" fillId="0" borderId="11" xfId="46" applyNumberFormat="1" applyFont="1" applyBorder="1" applyAlignment="1">
      <alignment horizontal="center" wrapText="1"/>
    </xf>
    <xf numFmtId="3" fontId="29" fillId="0" borderId="11" xfId="66" applyNumberFormat="1" applyFont="1" applyBorder="1" applyAlignment="1">
      <alignment wrapText="1"/>
      <protection/>
    </xf>
    <xf numFmtId="0" fontId="29" fillId="0" borderId="16" xfId="0" applyFont="1" applyBorder="1" applyAlignment="1">
      <alignment horizontal="center" vertical="top" wrapText="1"/>
    </xf>
    <xf numFmtId="0" fontId="30" fillId="0" borderId="11" xfId="66" applyFont="1" applyBorder="1" applyAlignment="1">
      <alignment horizontal="justify" vertical="top" wrapText="1"/>
      <protection/>
    </xf>
    <xf numFmtId="0" fontId="29" fillId="0" borderId="19" xfId="66" applyFont="1" applyBorder="1" applyAlignment="1">
      <alignment horizontal="center" vertical="top" wrapText="1"/>
      <protection/>
    </xf>
    <xf numFmtId="43" fontId="29" fillId="0" borderId="11" xfId="42" applyFont="1" applyFill="1" applyBorder="1" applyAlignment="1">
      <alignment vertical="center" wrapText="1"/>
    </xf>
    <xf numFmtId="43" fontId="27" fillId="0" borderId="11" xfId="42" applyFont="1" applyBorder="1" applyAlignment="1">
      <alignment horizontal="right" vertical="center" wrapText="1"/>
    </xf>
    <xf numFmtId="0" fontId="28" fillId="0" borderId="11" xfId="66" applyFont="1" applyBorder="1" applyAlignment="1">
      <alignment horizontal="left" vertical="top" wrapText="1"/>
      <protection/>
    </xf>
    <xf numFmtId="0" fontId="23" fillId="0" borderId="0" xfId="0" applyFont="1" applyBorder="1" applyAlignment="1">
      <alignment vertical="center"/>
    </xf>
    <xf numFmtId="0" fontId="24" fillId="0" borderId="20" xfId="0" applyFont="1" applyBorder="1" applyAlignment="1">
      <alignment/>
    </xf>
    <xf numFmtId="0" fontId="24" fillId="0" borderId="0" xfId="0" applyFont="1" applyBorder="1" applyAlignment="1">
      <alignment/>
    </xf>
    <xf numFmtId="0" fontId="28" fillId="0" borderId="17" xfId="66" applyFont="1" applyBorder="1" applyAlignment="1">
      <alignment horizontal="left" vertical="center" wrapText="1"/>
      <protection/>
    </xf>
    <xf numFmtId="43" fontId="24" fillId="0" borderId="11" xfId="42" applyFont="1" applyFill="1" applyBorder="1" applyAlignment="1">
      <alignment horizontal="center" vertical="center"/>
    </xf>
    <xf numFmtId="0" fontId="31" fillId="0" borderId="0" xfId="0" applyFont="1" applyAlignment="1">
      <alignment/>
    </xf>
    <xf numFmtId="0" fontId="25" fillId="25" borderId="11" xfId="0" applyFont="1" applyFill="1" applyBorder="1" applyAlignment="1">
      <alignment horizontal="center"/>
    </xf>
    <xf numFmtId="187" fontId="32" fillId="25" borderId="11" xfId="42" applyNumberFormat="1" applyFont="1" applyFill="1" applyBorder="1" applyAlignment="1">
      <alignment horizontal="center"/>
    </xf>
    <xf numFmtId="43" fontId="25" fillId="25" borderId="11" xfId="42" applyFont="1" applyFill="1" applyBorder="1" applyAlignment="1">
      <alignment horizontal="center"/>
    </xf>
    <xf numFmtId="0" fontId="31" fillId="25" borderId="11" xfId="0" applyFont="1" applyFill="1" applyBorder="1" applyAlignment="1">
      <alignment horizontal="center"/>
    </xf>
    <xf numFmtId="0" fontId="33" fillId="25" borderId="11" xfId="0" applyFont="1" applyFill="1" applyBorder="1" applyAlignment="1">
      <alignment/>
    </xf>
    <xf numFmtId="0" fontId="34" fillId="25" borderId="11" xfId="0" applyFont="1" applyFill="1" applyBorder="1" applyAlignment="1">
      <alignment horizontal="center"/>
    </xf>
    <xf numFmtId="187" fontId="34" fillId="25" borderId="11" xfId="42" applyNumberFormat="1" applyFont="1" applyFill="1" applyBorder="1" applyAlignment="1">
      <alignment horizontal="center"/>
    </xf>
    <xf numFmtId="43" fontId="31" fillId="25" borderId="11" xfId="42" applyFont="1" applyFill="1" applyBorder="1" applyAlignment="1">
      <alignment horizontal="center"/>
    </xf>
    <xf numFmtId="0" fontId="31" fillId="25" borderId="11" xfId="0" applyFont="1" applyFill="1" applyBorder="1" applyAlignment="1">
      <alignment horizontal="center" vertical="center"/>
    </xf>
    <xf numFmtId="43" fontId="34" fillId="25" borderId="11" xfId="42" applyFont="1" applyFill="1" applyBorder="1" applyAlignment="1">
      <alignment horizontal="center" vertical="center"/>
    </xf>
    <xf numFmtId="43" fontId="31" fillId="25" borderId="11" xfId="42" applyFont="1" applyFill="1" applyBorder="1" applyAlignment="1">
      <alignment horizontal="center" vertical="center"/>
    </xf>
    <xf numFmtId="0" fontId="31" fillId="25" borderId="11" xfId="0" applyFont="1" applyFill="1" applyBorder="1" applyAlignment="1">
      <alignment/>
    </xf>
    <xf numFmtId="43" fontId="34" fillId="25" borderId="11" xfId="42" applyFont="1" applyFill="1" applyBorder="1" applyAlignment="1">
      <alignment horizontal="center"/>
    </xf>
    <xf numFmtId="0" fontId="31" fillId="25" borderId="11" xfId="0" applyFont="1" applyFill="1" applyBorder="1" applyAlignment="1">
      <alignment/>
    </xf>
    <xf numFmtId="0" fontId="31" fillId="25" borderId="11" xfId="0" applyFont="1" applyFill="1" applyBorder="1" applyAlignment="1">
      <alignment vertical="center" wrapText="1"/>
    </xf>
    <xf numFmtId="0" fontId="34" fillId="25" borderId="11" xfId="0" applyFont="1" applyFill="1" applyBorder="1" applyAlignment="1">
      <alignment/>
    </xf>
    <xf numFmtId="0" fontId="31" fillId="25" borderId="11" xfId="0" applyFont="1" applyFill="1" applyBorder="1" applyAlignment="1">
      <alignment vertical="center"/>
    </xf>
    <xf numFmtId="0" fontId="34" fillId="25" borderId="11" xfId="0" applyFont="1" applyFill="1" applyBorder="1" applyAlignment="1">
      <alignment horizontal="right"/>
    </xf>
    <xf numFmtId="0" fontId="25" fillId="25" borderId="11" xfId="0" applyFont="1" applyFill="1" applyBorder="1" applyAlignment="1">
      <alignment/>
    </xf>
    <xf numFmtId="0" fontId="32" fillId="25" borderId="11" xfId="0" applyFont="1" applyFill="1" applyBorder="1" applyAlignment="1">
      <alignment/>
    </xf>
    <xf numFmtId="0" fontId="31" fillId="0" borderId="11" xfId="0" applyFont="1" applyFill="1" applyBorder="1" applyAlignment="1">
      <alignment horizontal="center"/>
    </xf>
    <xf numFmtId="0" fontId="31" fillId="0" borderId="11" xfId="0" applyFont="1" applyFill="1" applyBorder="1" applyAlignment="1">
      <alignment/>
    </xf>
    <xf numFmtId="0" fontId="34" fillId="0" borderId="11" xfId="0" applyFont="1" applyFill="1" applyBorder="1" applyAlignment="1">
      <alignment horizontal="center"/>
    </xf>
    <xf numFmtId="187" fontId="34" fillId="0" borderId="11" xfId="42" applyNumberFormat="1" applyFont="1" applyFill="1" applyBorder="1" applyAlignment="1">
      <alignment horizontal="center"/>
    </xf>
    <xf numFmtId="43" fontId="31" fillId="0" borderId="11" xfId="42" applyFont="1" applyFill="1" applyBorder="1" applyAlignment="1">
      <alignment horizontal="center"/>
    </xf>
    <xf numFmtId="0" fontId="31" fillId="0" borderId="0" xfId="0" applyFont="1" applyFill="1" applyAlignment="1">
      <alignment/>
    </xf>
    <xf numFmtId="0" fontId="35" fillId="0" borderId="11" xfId="0" applyFont="1" applyFill="1" applyBorder="1" applyAlignment="1">
      <alignment wrapText="1"/>
    </xf>
    <xf numFmtId="0" fontId="35" fillId="0" borderId="11" xfId="0" applyFont="1" applyFill="1" applyBorder="1" applyAlignment="1">
      <alignment vertical="top" wrapText="1"/>
    </xf>
    <xf numFmtId="187" fontId="34" fillId="25" borderId="11" xfId="42" applyNumberFormat="1" applyFont="1" applyFill="1" applyBorder="1" applyAlignment="1">
      <alignment horizontal="center" vertical="center"/>
    </xf>
    <xf numFmtId="0" fontId="33" fillId="25" borderId="11" xfId="0" applyFont="1" applyFill="1" applyBorder="1" applyAlignment="1">
      <alignment vertical="top" wrapText="1"/>
    </xf>
    <xf numFmtId="43" fontId="25" fillId="25" borderId="11" xfId="42" applyNumberFormat="1" applyFont="1" applyFill="1" applyBorder="1" applyAlignment="1">
      <alignment horizontal="center"/>
    </xf>
    <xf numFmtId="0" fontId="34" fillId="25" borderId="11" xfId="0" applyFont="1" applyFill="1" applyBorder="1" applyAlignment="1">
      <alignment wrapText="1"/>
    </xf>
    <xf numFmtId="43" fontId="31" fillId="25" borderId="11" xfId="42" applyNumberFormat="1" applyFont="1" applyFill="1" applyBorder="1" applyAlignment="1">
      <alignment horizontal="center" vertical="center"/>
    </xf>
    <xf numFmtId="43" fontId="31" fillId="25" borderId="11" xfId="42" applyNumberFormat="1" applyFont="1" applyFill="1" applyBorder="1" applyAlignment="1">
      <alignment horizontal="center"/>
    </xf>
    <xf numFmtId="0" fontId="34" fillId="25" borderId="11" xfId="0" applyFont="1" applyFill="1" applyBorder="1" applyAlignment="1">
      <alignment horizontal="left" wrapText="1"/>
    </xf>
    <xf numFmtId="0" fontId="34" fillId="25" borderId="11" xfId="0" applyFont="1" applyFill="1" applyBorder="1" applyAlignment="1">
      <alignment horizontal="left" vertical="center" wrapText="1"/>
    </xf>
    <xf numFmtId="0" fontId="32" fillId="25" borderId="11" xfId="0" applyFont="1" applyFill="1" applyBorder="1" applyAlignment="1">
      <alignment horizontal="left" wrapText="1"/>
    </xf>
    <xf numFmtId="0" fontId="32" fillId="25" borderId="11" xfId="0" applyFont="1" applyFill="1" applyBorder="1" applyAlignment="1">
      <alignment horizontal="center"/>
    </xf>
    <xf numFmtId="0" fontId="31" fillId="0" borderId="11" xfId="0" applyFont="1" applyBorder="1" applyAlignment="1">
      <alignment/>
    </xf>
    <xf numFmtId="0" fontId="31" fillId="0" borderId="11" xfId="0" applyFont="1" applyBorder="1" applyAlignment="1">
      <alignment horizontal="center"/>
    </xf>
    <xf numFmtId="0" fontId="31" fillId="0" borderId="0" xfId="0" applyFont="1" applyAlignment="1">
      <alignment horizontal="center"/>
    </xf>
    <xf numFmtId="0" fontId="31" fillId="0" borderId="0" xfId="0" applyFont="1" applyAlignment="1">
      <alignment vertical="center"/>
    </xf>
    <xf numFmtId="43" fontId="31" fillId="0" borderId="0" xfId="0" applyNumberFormat="1" applyFont="1" applyAlignment="1">
      <alignment/>
    </xf>
    <xf numFmtId="0" fontId="27" fillId="0" borderId="21" xfId="65" applyFont="1" applyBorder="1" applyAlignment="1">
      <alignment horizontal="center"/>
      <protection/>
    </xf>
    <xf numFmtId="0" fontId="29" fillId="0" borderId="18" xfId="65" applyFont="1" applyBorder="1" applyAlignment="1">
      <alignment horizontal="left" indent="1"/>
      <protection/>
    </xf>
    <xf numFmtId="0" fontId="29" fillId="0" borderId="18" xfId="65" applyFont="1" applyBorder="1">
      <alignment/>
      <protection/>
    </xf>
    <xf numFmtId="43" fontId="29" fillId="0" borderId="22" xfId="48" applyFont="1" applyBorder="1" applyAlignment="1">
      <alignment horizontal="center"/>
    </xf>
    <xf numFmtId="0" fontId="29" fillId="0" borderId="0" xfId="65" applyFont="1">
      <alignment/>
      <protection/>
    </xf>
    <xf numFmtId="0" fontId="27" fillId="0" borderId="20" xfId="65" applyFont="1" applyBorder="1" applyAlignment="1">
      <alignment horizontal="center"/>
      <protection/>
    </xf>
    <xf numFmtId="0" fontId="29" fillId="0" borderId="0" xfId="65" applyFont="1" applyBorder="1" applyAlignment="1">
      <alignment horizontal="left" indent="1"/>
      <protection/>
    </xf>
    <xf numFmtId="0" fontId="29" fillId="0" borderId="0" xfId="65" applyFont="1" applyBorder="1">
      <alignment/>
      <protection/>
    </xf>
    <xf numFmtId="43" fontId="29" fillId="0" borderId="23" xfId="48" applyFont="1" applyBorder="1" applyAlignment="1">
      <alignment horizontal="center"/>
    </xf>
    <xf numFmtId="0" fontId="29" fillId="0" borderId="20" xfId="65" applyFont="1" applyBorder="1" applyAlignment="1">
      <alignment horizontal="left" indent="1"/>
      <protection/>
    </xf>
    <xf numFmtId="0" fontId="27" fillId="0" borderId="0" xfId="65" applyFont="1" applyBorder="1" applyAlignment="1">
      <alignment horizontal="left" indent="1"/>
      <protection/>
    </xf>
    <xf numFmtId="0" fontId="29" fillId="0" borderId="0" xfId="65" applyFont="1" applyAlignment="1">
      <alignment horizontal="left" indent="1"/>
      <protection/>
    </xf>
    <xf numFmtId="0" fontId="27" fillId="0" borderId="24" xfId="65" applyFont="1" applyBorder="1" applyAlignment="1">
      <alignment horizontal="center"/>
      <protection/>
    </xf>
    <xf numFmtId="0" fontId="29" fillId="0" borderId="9" xfId="65" applyFont="1" applyBorder="1" applyAlignment="1">
      <alignment horizontal="left" indent="1"/>
      <protection/>
    </xf>
    <xf numFmtId="0" fontId="29" fillId="0" borderId="9" xfId="65" applyFont="1" applyBorder="1">
      <alignment/>
      <protection/>
    </xf>
    <xf numFmtId="43" fontId="29" fillId="0" borderId="25" xfId="48" applyFont="1" applyBorder="1" applyAlignment="1">
      <alignment horizontal="center"/>
    </xf>
    <xf numFmtId="0" fontId="29" fillId="0" borderId="0" xfId="65" applyFont="1" applyBorder="1" applyAlignment="1">
      <alignment horizontal="left"/>
      <protection/>
    </xf>
    <xf numFmtId="0" fontId="27" fillId="0" borderId="11" xfId="65" applyFont="1" applyBorder="1" applyAlignment="1">
      <alignment horizontal="center" vertical="center"/>
      <protection/>
    </xf>
    <xf numFmtId="43" fontId="27" fillId="0" borderId="26" xfId="48" applyFont="1" applyBorder="1" applyAlignment="1">
      <alignment horizontal="center" vertical="center"/>
    </xf>
    <xf numFmtId="0" fontId="27" fillId="0" borderId="0" xfId="65" applyFont="1" applyBorder="1" applyAlignment="1">
      <alignment horizontal="center" vertical="center"/>
      <protection/>
    </xf>
    <xf numFmtId="0" fontId="27" fillId="0" borderId="16" xfId="65" applyFont="1" applyBorder="1" applyAlignment="1">
      <alignment horizontal="center"/>
      <protection/>
    </xf>
    <xf numFmtId="0" fontId="29" fillId="0" borderId="0" xfId="65" applyFont="1" applyFill="1" applyBorder="1" applyAlignment="1">
      <alignment horizontal="left" indent="1"/>
      <protection/>
    </xf>
    <xf numFmtId="43" fontId="29" fillId="0" borderId="27" xfId="48" applyFont="1" applyBorder="1" applyAlignment="1">
      <alignment horizontal="center"/>
    </xf>
    <xf numFmtId="0" fontId="27" fillId="0" borderId="0" xfId="65" applyFont="1" applyFill="1" applyBorder="1" applyAlignment="1">
      <alignment horizontal="left" indent="1"/>
      <protection/>
    </xf>
    <xf numFmtId="0" fontId="27" fillId="0" borderId="0" xfId="65" applyFont="1" applyBorder="1" applyAlignment="1">
      <alignment/>
      <protection/>
    </xf>
    <xf numFmtId="0" fontId="47" fillId="0" borderId="0" xfId="65" applyFont="1" applyBorder="1" applyAlignment="1">
      <alignment horizontal="left"/>
      <protection/>
    </xf>
    <xf numFmtId="0" fontId="29" fillId="0" borderId="20" xfId="65" applyFont="1" applyFill="1" applyBorder="1" applyAlignment="1">
      <alignment horizontal="left" indent="1"/>
      <protection/>
    </xf>
    <xf numFmtId="0" fontId="27" fillId="0" borderId="0" xfId="0" applyFont="1" applyBorder="1" applyAlignment="1">
      <alignment horizontal="left"/>
    </xf>
    <xf numFmtId="0" fontId="28" fillId="0" borderId="0" xfId="64" applyFont="1" applyBorder="1">
      <alignment/>
      <protection/>
    </xf>
    <xf numFmtId="0" fontId="27" fillId="0" borderId="20" xfId="65" applyFont="1" applyFill="1" applyBorder="1" applyAlignment="1">
      <alignment horizontal="left" indent="1"/>
      <protection/>
    </xf>
    <xf numFmtId="43" fontId="29" fillId="0" borderId="28" xfId="48" applyFont="1" applyBorder="1" applyAlignment="1">
      <alignment horizontal="center"/>
    </xf>
    <xf numFmtId="0" fontId="27" fillId="0" borderId="0" xfId="65" applyFont="1" applyBorder="1">
      <alignment/>
      <protection/>
    </xf>
    <xf numFmtId="0" fontId="27" fillId="0" borderId="29" xfId="65" applyFont="1" applyBorder="1">
      <alignment/>
      <protection/>
    </xf>
    <xf numFmtId="43" fontId="27" fillId="0" borderId="27" xfId="48" applyFont="1" applyBorder="1" applyAlignment="1">
      <alignment horizontal="center"/>
    </xf>
    <xf numFmtId="43" fontId="29" fillId="0" borderId="30" xfId="48" applyFont="1" applyBorder="1" applyAlignment="1">
      <alignment horizontal="center"/>
    </xf>
    <xf numFmtId="0" fontId="27" fillId="0" borderId="19" xfId="65" applyFont="1" applyBorder="1" applyAlignment="1">
      <alignment horizontal="center"/>
      <protection/>
    </xf>
    <xf numFmtId="0" fontId="29" fillId="0" borderId="24" xfId="65" applyFont="1" applyFill="1" applyBorder="1" applyAlignment="1">
      <alignment horizontal="left" indent="1"/>
      <protection/>
    </xf>
    <xf numFmtId="0" fontId="36" fillId="0" borderId="0" xfId="65" applyFont="1" applyFill="1" applyBorder="1" applyAlignment="1">
      <alignment horizontal="left" indent="1"/>
      <protection/>
    </xf>
    <xf numFmtId="0" fontId="36" fillId="0" borderId="9" xfId="65" applyFont="1" applyFill="1" applyBorder="1" applyAlignment="1">
      <alignment horizontal="left" indent="1"/>
      <protection/>
    </xf>
    <xf numFmtId="0" fontId="27" fillId="0" borderId="9" xfId="65" applyFont="1" applyBorder="1">
      <alignment/>
      <protection/>
    </xf>
    <xf numFmtId="0" fontId="27" fillId="0" borderId="17" xfId="65" applyFont="1" applyBorder="1" applyAlignment="1">
      <alignment horizontal="center"/>
      <protection/>
    </xf>
    <xf numFmtId="0" fontId="36" fillId="0" borderId="18" xfId="65" applyFont="1" applyFill="1" applyBorder="1" applyAlignment="1">
      <alignment horizontal="left" indent="1"/>
      <protection/>
    </xf>
    <xf numFmtId="4" fontId="29" fillId="0" borderId="27" xfId="65" applyNumberFormat="1" applyFont="1" applyBorder="1">
      <alignment/>
      <protection/>
    </xf>
    <xf numFmtId="0" fontId="29" fillId="0" borderId="9" xfId="65" applyFont="1" applyFill="1" applyBorder="1" applyAlignment="1">
      <alignment horizontal="left" indent="1"/>
      <protection/>
    </xf>
    <xf numFmtId="0" fontId="27" fillId="0" borderId="16" xfId="65" applyFont="1" applyBorder="1" applyAlignment="1">
      <alignment horizontal="center" wrapText="1"/>
      <protection/>
    </xf>
    <xf numFmtId="0" fontId="29" fillId="0" borderId="0" xfId="65" applyFont="1" applyBorder="1" applyAlignment="1">
      <alignment wrapText="1"/>
      <protection/>
    </xf>
    <xf numFmtId="43" fontId="29" fillId="0" borderId="27" xfId="48" applyFont="1" applyBorder="1" applyAlignment="1">
      <alignment horizontal="center" wrapText="1"/>
    </xf>
    <xf numFmtId="0" fontId="29" fillId="0" borderId="0" xfId="65" applyFont="1" applyAlignment="1">
      <alignment wrapText="1"/>
      <protection/>
    </xf>
    <xf numFmtId="0" fontId="28" fillId="0" borderId="0" xfId="65" applyFont="1" applyFill="1" applyBorder="1" applyAlignment="1">
      <alignment horizontal="left" indent="1"/>
      <protection/>
    </xf>
    <xf numFmtId="0" fontId="36" fillId="0" borderId="20" xfId="65" applyFont="1" applyFill="1" applyBorder="1" applyAlignment="1">
      <alignment horizontal="left" indent="1"/>
      <protection/>
    </xf>
    <xf numFmtId="0" fontId="27" fillId="0" borderId="0" xfId="65" applyFont="1">
      <alignment/>
      <protection/>
    </xf>
    <xf numFmtId="0" fontId="29" fillId="0" borderId="24" xfId="65" applyFont="1" applyBorder="1" applyAlignment="1">
      <alignment horizontal="left" indent="1"/>
      <protection/>
    </xf>
    <xf numFmtId="0" fontId="28" fillId="0" borderId="0" xfId="65" applyFont="1" applyBorder="1" applyAlignment="1">
      <alignment horizontal="left"/>
      <protection/>
    </xf>
    <xf numFmtId="16" fontId="29" fillId="0" borderId="0" xfId="65" applyNumberFormat="1" applyFont="1" applyBorder="1" quotePrefix="1">
      <alignment/>
      <protection/>
    </xf>
    <xf numFmtId="0" fontId="28" fillId="0" borderId="20" xfId="64" applyFont="1" applyBorder="1" applyAlignment="1">
      <alignment horizontal="left" vertical="center" indent="1"/>
      <protection/>
    </xf>
    <xf numFmtId="0" fontId="28" fillId="0" borderId="0" xfId="64" applyFont="1" applyBorder="1" applyAlignment="1">
      <alignment vertical="center"/>
      <protection/>
    </xf>
    <xf numFmtId="0" fontId="29" fillId="0" borderId="0" xfId="65" applyFont="1" applyBorder="1" applyAlignment="1">
      <alignment vertical="center"/>
      <protection/>
    </xf>
    <xf numFmtId="43" fontId="27" fillId="0" borderId="27" xfId="48" applyFont="1" applyBorder="1" applyAlignment="1">
      <alignment horizontal="center" vertical="center"/>
    </xf>
    <xf numFmtId="43" fontId="29" fillId="0" borderId="27" xfId="48" applyFont="1" applyBorder="1" applyAlignment="1">
      <alignment horizontal="center" vertical="center"/>
    </xf>
    <xf numFmtId="43" fontId="29" fillId="0" borderId="31" xfId="48" applyFont="1" applyBorder="1" applyAlignment="1">
      <alignment horizontal="center"/>
    </xf>
    <xf numFmtId="0" fontId="29" fillId="0" borderId="0" xfId="65" applyFont="1" applyAlignment="1">
      <alignment horizontal="left"/>
      <protection/>
    </xf>
    <xf numFmtId="0" fontId="27" fillId="0" borderId="0" xfId="65" applyFont="1" applyAlignment="1">
      <alignment horizontal="center"/>
      <protection/>
    </xf>
    <xf numFmtId="43" fontId="29" fillId="0" borderId="0" xfId="48" applyFont="1" applyAlignment="1">
      <alignment horizontal="center"/>
    </xf>
    <xf numFmtId="0" fontId="33" fillId="0" borderId="11" xfId="0" applyFont="1" applyFill="1" applyBorder="1" applyAlignment="1">
      <alignment/>
    </xf>
    <xf numFmtId="2" fontId="27" fillId="0" borderId="11" xfId="46" applyNumberFormat="1" applyFont="1" applyBorder="1" applyAlignment="1">
      <alignment vertical="center" wrapText="1"/>
    </xf>
    <xf numFmtId="2" fontId="27" fillId="0" borderId="16" xfId="46" applyNumberFormat="1" applyFont="1" applyBorder="1" applyAlignment="1">
      <alignment vertical="center" wrapText="1"/>
    </xf>
    <xf numFmtId="43" fontId="27" fillId="0" borderId="11" xfId="42" applyFont="1" applyBorder="1" applyAlignment="1">
      <alignment vertical="center" wrapText="1"/>
    </xf>
    <xf numFmtId="0" fontId="24" fillId="0" borderId="0" xfId="0" applyFont="1" applyAlignment="1">
      <alignment/>
    </xf>
    <xf numFmtId="0" fontId="0" fillId="0" borderId="11" xfId="0" applyBorder="1" applyAlignment="1">
      <alignment horizontal="center" vertical="center"/>
    </xf>
    <xf numFmtId="0" fontId="0" fillId="0" borderId="11" xfId="0" applyFont="1" applyBorder="1" applyAlignment="1">
      <alignment horizontal="center" vertical="center"/>
    </xf>
    <xf numFmtId="0" fontId="24" fillId="0" borderId="11" xfId="63" applyFont="1" applyFill="1" applyBorder="1" applyAlignment="1">
      <alignment horizontal="center" vertical="center"/>
      <protection/>
    </xf>
    <xf numFmtId="0" fontId="29" fillId="0" borderId="11" xfId="0" applyFont="1" applyFill="1" applyBorder="1" applyAlignment="1">
      <alignment horizontal="center" vertical="center" wrapText="1"/>
    </xf>
    <xf numFmtId="43" fontId="29" fillId="0" borderId="11" xfId="42" applyFont="1" applyFill="1" applyBorder="1" applyAlignment="1">
      <alignment horizontal="center" vertical="center" wrapText="1"/>
    </xf>
    <xf numFmtId="0" fontId="24" fillId="0" borderId="0" xfId="0" applyFont="1" applyAlignment="1">
      <alignment horizontal="center" vertical="center"/>
    </xf>
    <xf numFmtId="177" fontId="23" fillId="0" borderId="11" xfId="0" applyNumberFormat="1" applyFont="1" applyBorder="1" applyAlignment="1">
      <alignment/>
    </xf>
    <xf numFmtId="0" fontId="34" fillId="25" borderId="11" xfId="0" applyFont="1" applyFill="1" applyBorder="1" applyAlignment="1">
      <alignment horizontal="center" vertical="center"/>
    </xf>
    <xf numFmtId="43" fontId="1" fillId="0" borderId="11" xfId="42" applyFont="1" applyBorder="1" applyAlignment="1">
      <alignment horizontal="center" vertical="center"/>
    </xf>
    <xf numFmtId="43" fontId="1" fillId="0" borderId="11" xfId="0" applyNumberFormat="1" applyFont="1" applyBorder="1" applyAlignment="1">
      <alignment/>
    </xf>
    <xf numFmtId="0" fontId="1" fillId="0" borderId="0" xfId="0" applyFont="1" applyAlignment="1">
      <alignment/>
    </xf>
    <xf numFmtId="0" fontId="29" fillId="0" borderId="11" xfId="0" applyFont="1" applyFill="1" applyBorder="1" applyAlignment="1">
      <alignment horizontal="left" vertical="center" wrapText="1"/>
    </xf>
    <xf numFmtId="4" fontId="27" fillId="0" borderId="12" xfId="64" applyNumberFormat="1" applyFont="1" applyBorder="1" applyAlignment="1">
      <alignment horizontal="center" vertical="center"/>
      <protection/>
    </xf>
    <xf numFmtId="4" fontId="27" fillId="0" borderId="13" xfId="64" applyNumberFormat="1" applyFont="1" applyBorder="1" applyAlignment="1">
      <alignment horizontal="center" vertical="center"/>
      <protection/>
    </xf>
    <xf numFmtId="4" fontId="27" fillId="0" borderId="32" xfId="64" applyNumberFormat="1" applyFont="1" applyBorder="1" applyAlignment="1">
      <alignment horizontal="center" vertical="center"/>
      <protection/>
    </xf>
    <xf numFmtId="0" fontId="29" fillId="0" borderId="20" xfId="65" applyFont="1" applyFill="1" applyBorder="1" applyAlignment="1">
      <alignment horizontal="left"/>
      <protection/>
    </xf>
    <xf numFmtId="0" fontId="29" fillId="0" borderId="0" xfId="65" applyFont="1" applyFill="1" applyBorder="1" applyAlignment="1">
      <alignment horizontal="left"/>
      <protection/>
    </xf>
    <xf numFmtId="0" fontId="28" fillId="0" borderId="20" xfId="64" applyFont="1" applyBorder="1" applyAlignment="1">
      <alignment horizontal="left" vertical="center" wrapText="1" indent="1"/>
      <protection/>
    </xf>
    <xf numFmtId="0" fontId="28" fillId="0" borderId="0" xfId="64" applyFont="1" applyBorder="1" applyAlignment="1">
      <alignment horizontal="left" vertical="center" wrapText="1" indent="1"/>
      <protection/>
    </xf>
    <xf numFmtId="0" fontId="25" fillId="0" borderId="9" xfId="0" applyFont="1" applyBorder="1" applyAlignment="1">
      <alignment horizontal="center" vertical="center"/>
    </xf>
    <xf numFmtId="0" fontId="23" fillId="24" borderId="12" xfId="63" applyFont="1" applyFill="1" applyBorder="1" applyAlignment="1">
      <alignment horizontal="center" vertical="top" wrapText="1"/>
      <protection/>
    </xf>
    <xf numFmtId="0" fontId="23" fillId="24" borderId="13" xfId="63" applyFont="1" applyFill="1" applyBorder="1" applyAlignment="1">
      <alignment horizontal="center" vertical="top" wrapText="1"/>
      <protection/>
    </xf>
    <xf numFmtId="0" fontId="23" fillId="24" borderId="18" xfId="63" applyFont="1" applyFill="1" applyBorder="1" applyAlignment="1">
      <alignment horizontal="center" vertical="top" wrapText="1"/>
      <protection/>
    </xf>
    <xf numFmtId="0" fontId="23" fillId="0" borderId="9" xfId="0" applyFont="1" applyBorder="1" applyAlignment="1">
      <alignment horizontal="center" vertical="center"/>
    </xf>
    <xf numFmtId="0" fontId="1"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33" xfId="0" applyBorder="1" applyAlignment="1">
      <alignment horizontal="center"/>
    </xf>
    <xf numFmtId="0" fontId="26" fillId="0" borderId="9" xfId="0" applyFont="1" applyBorder="1" applyAlignment="1">
      <alignment horizontal="center" vertical="center"/>
    </xf>
    <xf numFmtId="0" fontId="25" fillId="0" borderId="9" xfId="0" applyFont="1" applyBorder="1" applyAlignment="1">
      <alignment horizontal="lef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4" xfId="44"/>
    <cellStyle name="Comma 2 5" xfId="45"/>
    <cellStyle name="Comma 3" xfId="46"/>
    <cellStyle name="Comma 3 3 2" xfId="47"/>
    <cellStyle name="Comma 5"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4" xfId="62"/>
    <cellStyle name="Normal 2" xfId="63"/>
    <cellStyle name="Normal 2 2 2" xfId="64"/>
    <cellStyle name="Normal 3" xfId="65"/>
    <cellStyle name="Normal 4" xfId="66"/>
    <cellStyle name="Normal 4 2" xfId="67"/>
    <cellStyle name="Note" xfId="68"/>
    <cellStyle name="Output" xfId="69"/>
    <cellStyle name="Percent" xfId="70"/>
    <cellStyle name="tahoma 10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763"/>
  <sheetViews>
    <sheetView view="pageBreakPreview" zoomScale="60" zoomScalePageLayoutView="0" workbookViewId="0" topLeftCell="A202">
      <selection activeCell="Q186" sqref="Q186"/>
    </sheetView>
  </sheetViews>
  <sheetFormatPr defaultColWidth="3.421875" defaultRowHeight="12.75"/>
  <cols>
    <col min="1" max="1" width="10.421875" style="207" customWidth="1"/>
    <col min="2" max="2" width="13.421875" style="157" customWidth="1"/>
    <col min="3" max="3" width="9.00390625" style="150" customWidth="1"/>
    <col min="4" max="5" width="7.421875" style="150" customWidth="1"/>
    <col min="6" max="6" width="17.28125" style="150" customWidth="1"/>
    <col min="7" max="7" width="15.00390625" style="150" customWidth="1"/>
    <col min="8" max="8" width="8.7109375" style="150" customWidth="1"/>
    <col min="9" max="9" width="11.7109375" style="153" customWidth="1"/>
    <col min="10" max="10" width="17.28125" style="153" customWidth="1"/>
    <col min="11" max="11" width="19.421875" style="208" customWidth="1"/>
    <col min="12" max="253" width="9.28125" style="150" customWidth="1"/>
    <col min="254" max="255" width="1.28515625" style="150" customWidth="1"/>
    <col min="256" max="16384" width="3.421875" style="150" customWidth="1"/>
  </cols>
  <sheetData>
    <row r="1" spans="1:11" ht="13.5">
      <c r="A1" s="146"/>
      <c r="B1" s="147"/>
      <c r="C1" s="148"/>
      <c r="D1" s="148"/>
      <c r="E1" s="148"/>
      <c r="F1" s="148"/>
      <c r="G1" s="148"/>
      <c r="H1" s="148"/>
      <c r="I1" s="148"/>
      <c r="J1" s="148"/>
      <c r="K1" s="149"/>
    </row>
    <row r="2" spans="1:11" ht="13.5">
      <c r="A2" s="151"/>
      <c r="B2" s="152"/>
      <c r="C2" s="153"/>
      <c r="D2" s="153"/>
      <c r="E2" s="153"/>
      <c r="F2" s="153"/>
      <c r="G2" s="153"/>
      <c r="H2" s="153"/>
      <c r="K2" s="154"/>
    </row>
    <row r="3" spans="1:11" ht="13.5">
      <c r="A3" s="151"/>
      <c r="B3" s="152"/>
      <c r="C3" s="153"/>
      <c r="D3" s="153"/>
      <c r="E3" s="153"/>
      <c r="F3" s="153"/>
      <c r="G3" s="153"/>
      <c r="H3" s="153"/>
      <c r="K3" s="154"/>
    </row>
    <row r="4" spans="1:256" ht="13.5">
      <c r="A4" s="155"/>
      <c r="B4" s="156" t="s">
        <v>221</v>
      </c>
      <c r="C4" s="153"/>
      <c r="D4" s="153"/>
      <c r="E4" s="153"/>
      <c r="F4" s="153"/>
      <c r="G4" s="153"/>
      <c r="H4" s="153"/>
      <c r="K4" s="154"/>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row>
    <row r="5" spans="1:256" ht="13.5">
      <c r="A5" s="155"/>
      <c r="B5" s="156"/>
      <c r="C5" s="153"/>
      <c r="D5" s="153"/>
      <c r="E5" s="153"/>
      <c r="F5" s="153"/>
      <c r="G5" s="153"/>
      <c r="H5" s="153"/>
      <c r="K5" s="154"/>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c r="HF5" s="157"/>
      <c r="HG5" s="157"/>
      <c r="HH5" s="157"/>
      <c r="HI5" s="157"/>
      <c r="HJ5" s="157"/>
      <c r="HK5" s="157"/>
      <c r="HL5" s="157"/>
      <c r="HM5" s="157"/>
      <c r="HN5" s="157"/>
      <c r="HO5" s="157"/>
      <c r="HP5" s="157"/>
      <c r="HQ5" s="157"/>
      <c r="HR5" s="157"/>
      <c r="HS5" s="157"/>
      <c r="HT5" s="157"/>
      <c r="HU5" s="157"/>
      <c r="HV5" s="157"/>
      <c r="HW5" s="157"/>
      <c r="HX5" s="157"/>
      <c r="HY5" s="157"/>
      <c r="HZ5" s="157"/>
      <c r="IA5" s="157"/>
      <c r="IB5" s="157"/>
      <c r="IC5" s="157"/>
      <c r="ID5" s="157"/>
      <c r="IE5" s="157"/>
      <c r="IF5" s="157"/>
      <c r="IG5" s="157"/>
      <c r="IH5" s="157"/>
      <c r="II5" s="157"/>
      <c r="IJ5" s="157"/>
      <c r="IK5" s="157"/>
      <c r="IL5" s="157"/>
      <c r="IM5" s="157"/>
      <c r="IN5" s="157"/>
      <c r="IO5" s="157"/>
      <c r="IP5" s="157"/>
      <c r="IQ5" s="157"/>
      <c r="IR5" s="157"/>
      <c r="IS5" s="157"/>
      <c r="IT5" s="157"/>
      <c r="IU5" s="157"/>
      <c r="IV5" s="157"/>
    </row>
    <row r="6" spans="1:11" ht="13.5">
      <c r="A6" s="151"/>
      <c r="C6" s="153"/>
      <c r="D6" s="153"/>
      <c r="E6" s="153"/>
      <c r="F6" s="153"/>
      <c r="G6" s="153"/>
      <c r="H6" s="153"/>
      <c r="K6" s="154"/>
    </row>
    <row r="7" spans="1:11" ht="13.5">
      <c r="A7" s="151">
        <v>1</v>
      </c>
      <c r="B7" s="152" t="s">
        <v>222</v>
      </c>
      <c r="C7" s="153"/>
      <c r="D7" s="153"/>
      <c r="E7" s="153"/>
      <c r="F7" s="153"/>
      <c r="G7" s="153"/>
      <c r="H7" s="153"/>
      <c r="K7" s="154"/>
    </row>
    <row r="8" spans="1:11" ht="13.5">
      <c r="A8" s="151"/>
      <c r="B8" s="152" t="s">
        <v>223</v>
      </c>
      <c r="C8" s="153"/>
      <c r="D8" s="153"/>
      <c r="E8" s="153"/>
      <c r="F8" s="153"/>
      <c r="G8" s="153"/>
      <c r="H8" s="153"/>
      <c r="K8" s="154"/>
    </row>
    <row r="9" spans="1:11" ht="13.5">
      <c r="A9" s="151"/>
      <c r="B9" s="152" t="s">
        <v>224</v>
      </c>
      <c r="C9" s="153"/>
      <c r="D9" s="153"/>
      <c r="E9" s="153"/>
      <c r="F9" s="153"/>
      <c r="G9" s="153"/>
      <c r="H9" s="153"/>
      <c r="K9" s="154"/>
    </row>
    <row r="10" spans="1:11" ht="13.5">
      <c r="A10" s="151"/>
      <c r="B10" s="152" t="s">
        <v>225</v>
      </c>
      <c r="C10" s="153"/>
      <c r="D10" s="153"/>
      <c r="E10" s="153"/>
      <c r="F10" s="153"/>
      <c r="G10" s="153"/>
      <c r="H10" s="153"/>
      <c r="K10" s="154"/>
    </row>
    <row r="11" spans="1:11" ht="13.5">
      <c r="A11" s="151"/>
      <c r="B11" s="152" t="s">
        <v>226</v>
      </c>
      <c r="C11" s="153"/>
      <c r="D11" s="153"/>
      <c r="E11" s="153"/>
      <c r="F11" s="153"/>
      <c r="G11" s="153"/>
      <c r="H11" s="153"/>
      <c r="K11" s="154"/>
    </row>
    <row r="12" spans="1:11" ht="13.5">
      <c r="A12" s="151"/>
      <c r="B12" s="152" t="s">
        <v>227</v>
      </c>
      <c r="C12" s="153"/>
      <c r="D12" s="153"/>
      <c r="E12" s="153"/>
      <c r="F12" s="153"/>
      <c r="G12" s="153"/>
      <c r="H12" s="153"/>
      <c r="K12" s="154"/>
    </row>
    <row r="13" spans="1:11" ht="13.5">
      <c r="A13" s="151"/>
      <c r="B13" s="152"/>
      <c r="C13" s="153"/>
      <c r="D13" s="153"/>
      <c r="E13" s="153"/>
      <c r="F13" s="153"/>
      <c r="G13" s="153"/>
      <c r="H13" s="153"/>
      <c r="K13" s="154"/>
    </row>
    <row r="14" spans="1:11" ht="13.5">
      <c r="A14" s="151">
        <v>2</v>
      </c>
      <c r="B14" s="152" t="s">
        <v>228</v>
      </c>
      <c r="C14" s="153"/>
      <c r="D14" s="153"/>
      <c r="E14" s="153"/>
      <c r="F14" s="153"/>
      <c r="G14" s="153"/>
      <c r="H14" s="153"/>
      <c r="K14" s="154"/>
    </row>
    <row r="15" spans="1:11" ht="13.5">
      <c r="A15" s="151"/>
      <c r="B15" s="152" t="s">
        <v>229</v>
      </c>
      <c r="C15" s="153"/>
      <c r="D15" s="153"/>
      <c r="E15" s="153"/>
      <c r="F15" s="153"/>
      <c r="G15" s="153"/>
      <c r="H15" s="153"/>
      <c r="K15" s="154"/>
    </row>
    <row r="16" spans="1:11" ht="13.5">
      <c r="A16" s="151"/>
      <c r="B16" s="152" t="s">
        <v>230</v>
      </c>
      <c r="C16" s="153"/>
      <c r="D16" s="153"/>
      <c r="E16" s="153"/>
      <c r="F16" s="153"/>
      <c r="G16" s="153"/>
      <c r="H16" s="153"/>
      <c r="K16" s="154"/>
    </row>
    <row r="17" spans="1:11" ht="13.5">
      <c r="A17" s="151"/>
      <c r="B17" s="152"/>
      <c r="C17" s="153"/>
      <c r="D17" s="153"/>
      <c r="E17" s="153"/>
      <c r="F17" s="153"/>
      <c r="G17" s="153"/>
      <c r="H17" s="153"/>
      <c r="K17" s="154"/>
    </row>
    <row r="18" spans="1:11" ht="13.5">
      <c r="A18" s="151">
        <v>3</v>
      </c>
      <c r="B18" s="152" t="s">
        <v>231</v>
      </c>
      <c r="C18" s="153"/>
      <c r="D18" s="153"/>
      <c r="E18" s="153"/>
      <c r="F18" s="153"/>
      <c r="G18" s="153"/>
      <c r="H18" s="153"/>
      <c r="K18" s="154"/>
    </row>
    <row r="19" spans="1:11" ht="13.5">
      <c r="A19" s="151"/>
      <c r="B19" s="152" t="s">
        <v>232</v>
      </c>
      <c r="C19" s="153"/>
      <c r="D19" s="153"/>
      <c r="E19" s="153"/>
      <c r="F19" s="153"/>
      <c r="G19" s="153"/>
      <c r="H19" s="153"/>
      <c r="K19" s="154"/>
    </row>
    <row r="20" spans="1:11" ht="13.5">
      <c r="A20" s="151"/>
      <c r="B20" s="152" t="s">
        <v>233</v>
      </c>
      <c r="C20" s="153"/>
      <c r="D20" s="153"/>
      <c r="E20" s="153"/>
      <c r="F20" s="153"/>
      <c r="G20" s="153"/>
      <c r="H20" s="153"/>
      <c r="K20" s="154"/>
    </row>
    <row r="21" spans="1:11" ht="13.5">
      <c r="A21" s="151"/>
      <c r="B21" s="152"/>
      <c r="C21" s="153"/>
      <c r="D21" s="153"/>
      <c r="E21" s="153"/>
      <c r="F21" s="153"/>
      <c r="G21" s="153"/>
      <c r="H21" s="153"/>
      <c r="K21" s="154"/>
    </row>
    <row r="22" spans="1:11" ht="13.5">
      <c r="A22" s="151">
        <v>4</v>
      </c>
      <c r="B22" s="152" t="s">
        <v>234</v>
      </c>
      <c r="C22" s="153"/>
      <c r="D22" s="153"/>
      <c r="E22" s="153"/>
      <c r="F22" s="153"/>
      <c r="G22" s="153"/>
      <c r="H22" s="153"/>
      <c r="K22" s="154"/>
    </row>
    <row r="23" spans="1:11" ht="13.5">
      <c r="A23" s="151"/>
      <c r="B23" s="152" t="s">
        <v>235</v>
      </c>
      <c r="C23" s="153"/>
      <c r="D23" s="153"/>
      <c r="E23" s="153"/>
      <c r="F23" s="153"/>
      <c r="G23" s="153"/>
      <c r="H23" s="153"/>
      <c r="K23" s="154"/>
    </row>
    <row r="24" spans="1:11" ht="13.5">
      <c r="A24" s="151"/>
      <c r="B24" s="152" t="s">
        <v>236</v>
      </c>
      <c r="C24" s="153"/>
      <c r="D24" s="153"/>
      <c r="E24" s="153"/>
      <c r="F24" s="153"/>
      <c r="G24" s="153"/>
      <c r="H24" s="153"/>
      <c r="K24" s="154"/>
    </row>
    <row r="25" spans="1:11" ht="13.5">
      <c r="A25" s="151"/>
      <c r="B25" s="152"/>
      <c r="C25" s="153"/>
      <c r="D25" s="153"/>
      <c r="E25" s="153"/>
      <c r="F25" s="153"/>
      <c r="G25" s="153"/>
      <c r="H25" s="153"/>
      <c r="K25" s="154"/>
    </row>
    <row r="26" spans="1:11" ht="13.5">
      <c r="A26" s="151">
        <v>5</v>
      </c>
      <c r="B26" s="152" t="s">
        <v>237</v>
      </c>
      <c r="C26" s="153"/>
      <c r="D26" s="153"/>
      <c r="E26" s="153"/>
      <c r="F26" s="153"/>
      <c r="G26" s="153"/>
      <c r="H26" s="153"/>
      <c r="K26" s="154"/>
    </row>
    <row r="27" spans="1:11" ht="13.5">
      <c r="A27" s="151"/>
      <c r="B27" s="152" t="s">
        <v>238</v>
      </c>
      <c r="C27" s="153"/>
      <c r="D27" s="153"/>
      <c r="E27" s="153"/>
      <c r="F27" s="153"/>
      <c r="G27" s="153"/>
      <c r="H27" s="153"/>
      <c r="K27" s="154"/>
    </row>
    <row r="28" spans="1:11" ht="13.5">
      <c r="A28" s="151"/>
      <c r="B28" s="152" t="s">
        <v>239</v>
      </c>
      <c r="C28" s="153"/>
      <c r="D28" s="153"/>
      <c r="E28" s="153"/>
      <c r="F28" s="153"/>
      <c r="G28" s="153"/>
      <c r="H28" s="153"/>
      <c r="K28" s="154"/>
    </row>
    <row r="29" spans="1:11" ht="13.5">
      <c r="A29" s="151"/>
      <c r="B29" s="152"/>
      <c r="C29" s="153"/>
      <c r="D29" s="153"/>
      <c r="E29" s="153"/>
      <c r="F29" s="153"/>
      <c r="G29" s="153"/>
      <c r="H29" s="153"/>
      <c r="K29" s="154"/>
    </row>
    <row r="30" spans="1:11" ht="13.5">
      <c r="A30" s="151">
        <v>6</v>
      </c>
      <c r="B30" s="152" t="s">
        <v>240</v>
      </c>
      <c r="C30" s="153"/>
      <c r="D30" s="153"/>
      <c r="E30" s="153"/>
      <c r="F30" s="153"/>
      <c r="G30" s="153"/>
      <c r="H30" s="153"/>
      <c r="K30" s="154"/>
    </row>
    <row r="31" spans="1:11" ht="13.5">
      <c r="A31" s="151"/>
      <c r="B31" s="152" t="s">
        <v>241</v>
      </c>
      <c r="C31" s="153"/>
      <c r="D31" s="153"/>
      <c r="E31" s="153"/>
      <c r="F31" s="153"/>
      <c r="G31" s="153"/>
      <c r="H31" s="153"/>
      <c r="K31" s="154"/>
    </row>
    <row r="32" spans="1:11" ht="13.5">
      <c r="A32" s="151"/>
      <c r="B32" s="152" t="s">
        <v>242</v>
      </c>
      <c r="C32" s="153"/>
      <c r="D32" s="153"/>
      <c r="E32" s="153"/>
      <c r="F32" s="153"/>
      <c r="G32" s="153"/>
      <c r="H32" s="153"/>
      <c r="K32" s="154"/>
    </row>
    <row r="33" spans="1:11" ht="13.5">
      <c r="A33" s="151"/>
      <c r="B33" s="152"/>
      <c r="C33" s="153"/>
      <c r="D33" s="153"/>
      <c r="E33" s="153"/>
      <c r="F33" s="153"/>
      <c r="G33" s="153"/>
      <c r="H33" s="153"/>
      <c r="K33" s="154"/>
    </row>
    <row r="34" spans="1:11" ht="13.5">
      <c r="A34" s="151">
        <v>7</v>
      </c>
      <c r="B34" s="152" t="s">
        <v>243</v>
      </c>
      <c r="C34" s="153"/>
      <c r="D34" s="153"/>
      <c r="E34" s="153"/>
      <c r="F34" s="153"/>
      <c r="G34" s="153"/>
      <c r="H34" s="153"/>
      <c r="K34" s="154"/>
    </row>
    <row r="35" spans="1:11" ht="13.5">
      <c r="A35" s="151"/>
      <c r="B35" s="152"/>
      <c r="C35" s="153"/>
      <c r="D35" s="153"/>
      <c r="E35" s="153"/>
      <c r="F35" s="153"/>
      <c r="G35" s="153"/>
      <c r="H35" s="153"/>
      <c r="K35" s="154"/>
    </row>
    <row r="36" spans="1:11" ht="13.5">
      <c r="A36" s="151">
        <v>8</v>
      </c>
      <c r="B36" s="152" t="s">
        <v>244</v>
      </c>
      <c r="C36" s="153"/>
      <c r="D36" s="153"/>
      <c r="E36" s="153"/>
      <c r="F36" s="153"/>
      <c r="G36" s="153"/>
      <c r="H36" s="153"/>
      <c r="K36" s="154"/>
    </row>
    <row r="37" spans="1:11" ht="13.5">
      <c r="A37" s="151"/>
      <c r="B37" s="152" t="s">
        <v>245</v>
      </c>
      <c r="C37" s="153"/>
      <c r="D37" s="153"/>
      <c r="E37" s="153"/>
      <c r="F37" s="153"/>
      <c r="G37" s="153"/>
      <c r="H37" s="153"/>
      <c r="K37" s="154"/>
    </row>
    <row r="38" spans="1:11" ht="13.5">
      <c r="A38" s="151"/>
      <c r="B38" s="152"/>
      <c r="C38" s="153"/>
      <c r="D38" s="153"/>
      <c r="E38" s="153"/>
      <c r="F38" s="153"/>
      <c r="G38" s="153"/>
      <c r="H38" s="153"/>
      <c r="K38" s="154"/>
    </row>
    <row r="39" spans="1:11" ht="13.5">
      <c r="A39" s="151">
        <v>9</v>
      </c>
      <c r="B39" s="152" t="s">
        <v>246</v>
      </c>
      <c r="C39" s="153"/>
      <c r="D39" s="153"/>
      <c r="E39" s="153"/>
      <c r="F39" s="153"/>
      <c r="G39" s="153"/>
      <c r="H39" s="153"/>
      <c r="K39" s="154"/>
    </row>
    <row r="40" spans="1:11" ht="13.5">
      <c r="A40" s="151"/>
      <c r="B40" s="152" t="s">
        <v>247</v>
      </c>
      <c r="C40" s="153"/>
      <c r="D40" s="153"/>
      <c r="E40" s="153"/>
      <c r="F40" s="153"/>
      <c r="G40" s="153"/>
      <c r="H40" s="153"/>
      <c r="K40" s="154"/>
    </row>
    <row r="41" spans="1:11" ht="13.5">
      <c r="A41" s="151"/>
      <c r="B41" s="152" t="s">
        <v>248</v>
      </c>
      <c r="C41" s="153"/>
      <c r="D41" s="153"/>
      <c r="E41" s="153"/>
      <c r="F41" s="153"/>
      <c r="G41" s="153"/>
      <c r="H41" s="153"/>
      <c r="K41" s="154"/>
    </row>
    <row r="42" spans="1:11" ht="13.5">
      <c r="A42" s="151"/>
      <c r="B42" s="152"/>
      <c r="C42" s="153"/>
      <c r="D42" s="153"/>
      <c r="E42" s="153"/>
      <c r="F42" s="153"/>
      <c r="G42" s="153"/>
      <c r="H42" s="153"/>
      <c r="K42" s="154"/>
    </row>
    <row r="43" spans="1:11" ht="13.5">
      <c r="A43" s="151">
        <v>10</v>
      </c>
      <c r="B43" s="152" t="s">
        <v>249</v>
      </c>
      <c r="C43" s="153"/>
      <c r="D43" s="153"/>
      <c r="E43" s="153"/>
      <c r="F43" s="153"/>
      <c r="G43" s="153"/>
      <c r="H43" s="153"/>
      <c r="K43" s="154"/>
    </row>
    <row r="44" spans="1:11" ht="13.5">
      <c r="A44" s="151"/>
      <c r="B44" s="152"/>
      <c r="C44" s="153"/>
      <c r="D44" s="153"/>
      <c r="E44" s="153"/>
      <c r="F44" s="153"/>
      <c r="G44" s="153"/>
      <c r="H44" s="153"/>
      <c r="K44" s="154"/>
    </row>
    <row r="45" spans="1:11" ht="13.5">
      <c r="A45" s="151">
        <v>11</v>
      </c>
      <c r="B45" s="152" t="s">
        <v>250</v>
      </c>
      <c r="C45" s="153"/>
      <c r="D45" s="153"/>
      <c r="E45" s="153"/>
      <c r="F45" s="153"/>
      <c r="G45" s="153"/>
      <c r="H45" s="153"/>
      <c r="K45" s="154"/>
    </row>
    <row r="46" spans="1:11" ht="13.5">
      <c r="A46" s="151"/>
      <c r="B46" s="152"/>
      <c r="C46" s="153"/>
      <c r="D46" s="153"/>
      <c r="E46" s="153"/>
      <c r="F46" s="153"/>
      <c r="G46" s="153"/>
      <c r="H46" s="153"/>
      <c r="K46" s="154"/>
    </row>
    <row r="47" spans="1:11" ht="13.5">
      <c r="A47" s="151" t="s">
        <v>251</v>
      </c>
      <c r="B47" s="152"/>
      <c r="C47" s="153"/>
      <c r="D47" s="153"/>
      <c r="E47" s="153"/>
      <c r="F47" s="153"/>
      <c r="G47" s="153"/>
      <c r="H47" s="153"/>
      <c r="K47" s="154"/>
    </row>
    <row r="48" spans="1:11" ht="13.5">
      <c r="A48" s="151"/>
      <c r="B48" s="152"/>
      <c r="C48" s="153"/>
      <c r="D48" s="153"/>
      <c r="E48" s="153"/>
      <c r="F48" s="153"/>
      <c r="G48" s="153"/>
      <c r="H48" s="153"/>
      <c r="K48" s="154"/>
    </row>
    <row r="49" spans="1:11" ht="13.5">
      <c r="A49" s="151"/>
      <c r="B49" s="152"/>
      <c r="C49" s="153"/>
      <c r="D49" s="153"/>
      <c r="E49" s="153"/>
      <c r="F49" s="153"/>
      <c r="G49" s="153"/>
      <c r="H49" s="153"/>
      <c r="K49" s="154"/>
    </row>
    <row r="50" spans="1:11" ht="13.5">
      <c r="A50" s="151"/>
      <c r="B50" s="152"/>
      <c r="C50" s="153"/>
      <c r="D50" s="153"/>
      <c r="E50" s="153"/>
      <c r="F50" s="153"/>
      <c r="G50" s="153"/>
      <c r="H50" s="153"/>
      <c r="K50" s="154"/>
    </row>
    <row r="51" spans="1:11" ht="13.5">
      <c r="A51" s="151"/>
      <c r="B51" s="152"/>
      <c r="C51" s="153"/>
      <c r="D51" s="153"/>
      <c r="E51" s="153"/>
      <c r="F51" s="153"/>
      <c r="G51" s="153"/>
      <c r="H51" s="153"/>
      <c r="K51" s="154"/>
    </row>
    <row r="52" spans="1:11" ht="13.5">
      <c r="A52" s="151"/>
      <c r="B52" s="152"/>
      <c r="C52" s="153"/>
      <c r="D52" s="153"/>
      <c r="E52" s="153"/>
      <c r="F52" s="153"/>
      <c r="G52" s="153"/>
      <c r="H52" s="153"/>
      <c r="K52" s="154"/>
    </row>
    <row r="53" spans="1:11" ht="13.5">
      <c r="A53" s="151"/>
      <c r="B53" s="152"/>
      <c r="C53" s="153"/>
      <c r="D53" s="153"/>
      <c r="E53" s="153"/>
      <c r="F53" s="153"/>
      <c r="G53" s="153"/>
      <c r="H53" s="153"/>
      <c r="K53" s="154"/>
    </row>
    <row r="54" spans="1:11" ht="13.5">
      <c r="A54" s="151"/>
      <c r="B54" s="152"/>
      <c r="C54" s="153"/>
      <c r="D54" s="153"/>
      <c r="E54" s="153"/>
      <c r="F54" s="153"/>
      <c r="G54" s="153"/>
      <c r="H54" s="153"/>
      <c r="K54" s="154"/>
    </row>
    <row r="55" spans="1:11" ht="13.5">
      <c r="A55" s="151"/>
      <c r="B55" s="152"/>
      <c r="C55" s="153"/>
      <c r="D55" s="153"/>
      <c r="E55" s="153"/>
      <c r="F55" s="153"/>
      <c r="G55" s="153"/>
      <c r="H55" s="153"/>
      <c r="K55" s="154"/>
    </row>
    <row r="56" spans="1:11" ht="13.5">
      <c r="A56" s="151"/>
      <c r="B56" s="152"/>
      <c r="C56" s="153"/>
      <c r="D56" s="153"/>
      <c r="E56" s="153"/>
      <c r="F56" s="153"/>
      <c r="G56" s="153"/>
      <c r="H56" s="153"/>
      <c r="K56" s="154"/>
    </row>
    <row r="57" spans="1:11" ht="13.5">
      <c r="A57" s="151"/>
      <c r="B57" s="152"/>
      <c r="C57" s="153"/>
      <c r="D57" s="153"/>
      <c r="E57" s="153"/>
      <c r="F57" s="153"/>
      <c r="G57" s="153"/>
      <c r="H57" s="153"/>
      <c r="K57" s="154"/>
    </row>
    <row r="58" spans="1:11" ht="13.5">
      <c r="A58" s="151"/>
      <c r="B58" s="152"/>
      <c r="C58" s="153"/>
      <c r="D58" s="153"/>
      <c r="E58" s="153"/>
      <c r="F58" s="153"/>
      <c r="G58" s="153"/>
      <c r="H58" s="153"/>
      <c r="K58" s="154"/>
    </row>
    <row r="59" spans="1:11" ht="13.5">
      <c r="A59" s="151"/>
      <c r="B59" s="152"/>
      <c r="C59" s="153"/>
      <c r="D59" s="153"/>
      <c r="E59" s="153"/>
      <c r="F59" s="153"/>
      <c r="G59" s="153"/>
      <c r="H59" s="153"/>
      <c r="K59" s="154"/>
    </row>
    <row r="60" spans="1:11" ht="13.5">
      <c r="A60" s="151"/>
      <c r="B60" s="152"/>
      <c r="C60" s="153"/>
      <c r="D60" s="153"/>
      <c r="E60" s="153"/>
      <c r="F60" s="153"/>
      <c r="G60" s="153"/>
      <c r="H60" s="153"/>
      <c r="K60" s="154"/>
    </row>
    <row r="61" spans="1:11" ht="13.5">
      <c r="A61" s="151"/>
      <c r="B61" s="152"/>
      <c r="C61" s="153"/>
      <c r="D61" s="153"/>
      <c r="E61" s="153"/>
      <c r="F61" s="153"/>
      <c r="G61" s="153"/>
      <c r="H61" s="153"/>
      <c r="K61" s="154"/>
    </row>
    <row r="62" spans="1:11" ht="13.5">
      <c r="A62" s="151"/>
      <c r="B62" s="152"/>
      <c r="C62" s="153"/>
      <c r="D62" s="153"/>
      <c r="E62" s="153"/>
      <c r="F62" s="153"/>
      <c r="G62" s="153"/>
      <c r="H62" s="153"/>
      <c r="K62" s="154"/>
    </row>
    <row r="63" spans="1:11" ht="13.5">
      <c r="A63" s="151"/>
      <c r="B63" s="152"/>
      <c r="C63" s="153"/>
      <c r="D63" s="153"/>
      <c r="E63" s="153"/>
      <c r="F63" s="153"/>
      <c r="G63" s="153"/>
      <c r="H63" s="153"/>
      <c r="K63" s="154"/>
    </row>
    <row r="64" spans="1:11" ht="13.5">
      <c r="A64" s="151"/>
      <c r="B64" s="152"/>
      <c r="C64" s="153"/>
      <c r="D64" s="153"/>
      <c r="E64" s="153"/>
      <c r="F64" s="153"/>
      <c r="G64" s="153"/>
      <c r="H64" s="153"/>
      <c r="K64" s="154"/>
    </row>
    <row r="65" spans="1:11" ht="13.5">
      <c r="A65" s="151"/>
      <c r="B65" s="152"/>
      <c r="C65" s="153"/>
      <c r="D65" s="153"/>
      <c r="E65" s="153"/>
      <c r="F65" s="153"/>
      <c r="G65" s="153"/>
      <c r="H65" s="153"/>
      <c r="K65" s="154"/>
    </row>
    <row r="66" spans="1:256" ht="13.5">
      <c r="A66" s="151"/>
      <c r="B66" s="152"/>
      <c r="C66" s="153"/>
      <c r="D66" s="153"/>
      <c r="E66" s="153"/>
      <c r="F66" s="153"/>
      <c r="G66" s="153"/>
      <c r="H66" s="153"/>
      <c r="K66" s="154"/>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c r="CW66" s="153"/>
      <c r="CX66" s="153"/>
      <c r="CY66" s="153"/>
      <c r="CZ66" s="153"/>
      <c r="DA66" s="153"/>
      <c r="DB66" s="153"/>
      <c r="DC66" s="153"/>
      <c r="DD66" s="153"/>
      <c r="DE66" s="153"/>
      <c r="DF66" s="153"/>
      <c r="DG66" s="153"/>
      <c r="DH66" s="153"/>
      <c r="DI66" s="153"/>
      <c r="DJ66" s="153"/>
      <c r="DK66" s="153"/>
      <c r="DL66" s="153"/>
      <c r="DM66" s="153"/>
      <c r="DN66" s="153"/>
      <c r="DO66" s="153"/>
      <c r="DP66" s="153"/>
      <c r="DQ66" s="153"/>
      <c r="DR66" s="153"/>
      <c r="DS66" s="153"/>
      <c r="DT66" s="153"/>
      <c r="DU66" s="153"/>
      <c r="DV66" s="153"/>
      <c r="DW66" s="153"/>
      <c r="DX66" s="153"/>
      <c r="DY66" s="153"/>
      <c r="DZ66" s="153"/>
      <c r="EA66" s="153"/>
      <c r="EB66" s="153"/>
      <c r="EC66" s="153"/>
      <c r="ED66" s="153"/>
      <c r="EE66" s="153"/>
      <c r="EF66" s="153"/>
      <c r="EG66" s="153"/>
      <c r="EH66" s="153"/>
      <c r="EI66" s="153"/>
      <c r="EJ66" s="153"/>
      <c r="EK66" s="153"/>
      <c r="EL66" s="153"/>
      <c r="EM66" s="153"/>
      <c r="EN66" s="153"/>
      <c r="EO66" s="153"/>
      <c r="EP66" s="153"/>
      <c r="EQ66" s="153"/>
      <c r="ER66" s="153"/>
      <c r="ES66" s="153"/>
      <c r="ET66" s="153"/>
      <c r="EU66" s="153"/>
      <c r="EV66" s="153"/>
      <c r="EW66" s="153"/>
      <c r="EX66" s="153"/>
      <c r="EY66" s="153"/>
      <c r="EZ66" s="153"/>
      <c r="FA66" s="153"/>
      <c r="FB66" s="153"/>
      <c r="FC66" s="153"/>
      <c r="FD66" s="153"/>
      <c r="FE66" s="153"/>
      <c r="FF66" s="153"/>
      <c r="FG66" s="153"/>
      <c r="FH66" s="153"/>
      <c r="FI66" s="153"/>
      <c r="FJ66" s="153"/>
      <c r="FK66" s="153"/>
      <c r="FL66" s="153"/>
      <c r="FM66" s="153"/>
      <c r="FN66" s="153"/>
      <c r="FO66" s="153"/>
      <c r="FP66" s="153"/>
      <c r="FQ66" s="153"/>
      <c r="FR66" s="153"/>
      <c r="FS66" s="153"/>
      <c r="FT66" s="153"/>
      <c r="FU66" s="153"/>
      <c r="FV66" s="153"/>
      <c r="FW66" s="153"/>
      <c r="FX66" s="153"/>
      <c r="FY66" s="153"/>
      <c r="FZ66" s="153"/>
      <c r="GA66" s="153"/>
      <c r="GB66" s="153"/>
      <c r="GC66" s="153"/>
      <c r="GD66" s="153"/>
      <c r="GE66" s="153"/>
      <c r="GF66" s="153"/>
      <c r="GG66" s="153"/>
      <c r="GH66" s="153"/>
      <c r="GI66" s="153"/>
      <c r="GJ66" s="153"/>
      <c r="GK66" s="153"/>
      <c r="GL66" s="153"/>
      <c r="GM66" s="153"/>
      <c r="GN66" s="153"/>
      <c r="GO66" s="153"/>
      <c r="GP66" s="153"/>
      <c r="GQ66" s="153"/>
      <c r="GR66" s="153"/>
      <c r="GS66" s="153"/>
      <c r="GT66" s="153"/>
      <c r="GU66" s="153"/>
      <c r="GV66" s="153"/>
      <c r="GW66" s="153"/>
      <c r="GX66" s="153"/>
      <c r="GY66" s="153"/>
      <c r="GZ66" s="153"/>
      <c r="HA66" s="153"/>
      <c r="HB66" s="153"/>
      <c r="HC66" s="153"/>
      <c r="HD66" s="153"/>
      <c r="HE66" s="153"/>
      <c r="HF66" s="153"/>
      <c r="HG66" s="153"/>
      <c r="HH66" s="153"/>
      <c r="HI66" s="153"/>
      <c r="HJ66" s="153"/>
      <c r="HK66" s="153"/>
      <c r="HL66" s="153"/>
      <c r="HM66" s="153"/>
      <c r="HN66" s="153"/>
      <c r="HO66" s="153"/>
      <c r="HP66" s="153"/>
      <c r="HQ66" s="153"/>
      <c r="HR66" s="153"/>
      <c r="HS66" s="153"/>
      <c r="HT66" s="153"/>
      <c r="HU66" s="153"/>
      <c r="HV66" s="153"/>
      <c r="HW66" s="153"/>
      <c r="HX66" s="153"/>
      <c r="HY66" s="153"/>
      <c r="HZ66" s="153"/>
      <c r="IA66" s="153"/>
      <c r="IB66" s="153"/>
      <c r="IC66" s="153"/>
      <c r="ID66" s="153"/>
      <c r="IE66" s="153"/>
      <c r="IF66" s="153"/>
      <c r="IG66" s="153"/>
      <c r="IH66" s="153"/>
      <c r="II66" s="153"/>
      <c r="IJ66" s="153"/>
      <c r="IK66" s="153"/>
      <c r="IL66" s="153"/>
      <c r="IM66" s="153"/>
      <c r="IN66" s="153"/>
      <c r="IO66" s="153"/>
      <c r="IP66" s="153"/>
      <c r="IQ66" s="153"/>
      <c r="IR66" s="153"/>
      <c r="IS66" s="153"/>
      <c r="IT66" s="153"/>
      <c r="IU66" s="153"/>
      <c r="IV66" s="153"/>
    </row>
    <row r="67" spans="1:256" ht="13.5">
      <c r="A67" s="151"/>
      <c r="B67" s="152"/>
      <c r="C67" s="153"/>
      <c r="D67" s="153"/>
      <c r="E67" s="153"/>
      <c r="F67" s="153"/>
      <c r="G67" s="153"/>
      <c r="H67" s="153"/>
      <c r="K67" s="154"/>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53"/>
      <c r="DA67" s="153"/>
      <c r="DB67" s="153"/>
      <c r="DC67" s="153"/>
      <c r="DD67" s="153"/>
      <c r="DE67" s="153"/>
      <c r="DF67" s="153"/>
      <c r="DG67" s="153"/>
      <c r="DH67" s="153"/>
      <c r="DI67" s="153"/>
      <c r="DJ67" s="153"/>
      <c r="DK67" s="153"/>
      <c r="DL67" s="153"/>
      <c r="DM67" s="153"/>
      <c r="DN67" s="153"/>
      <c r="DO67" s="153"/>
      <c r="DP67" s="153"/>
      <c r="DQ67" s="153"/>
      <c r="DR67" s="153"/>
      <c r="DS67" s="153"/>
      <c r="DT67" s="153"/>
      <c r="DU67" s="153"/>
      <c r="DV67" s="153"/>
      <c r="DW67" s="153"/>
      <c r="DX67" s="153"/>
      <c r="DY67" s="153"/>
      <c r="DZ67" s="153"/>
      <c r="EA67" s="153"/>
      <c r="EB67" s="153"/>
      <c r="EC67" s="153"/>
      <c r="ED67" s="153"/>
      <c r="EE67" s="153"/>
      <c r="EF67" s="153"/>
      <c r="EG67" s="153"/>
      <c r="EH67" s="153"/>
      <c r="EI67" s="153"/>
      <c r="EJ67" s="153"/>
      <c r="EK67" s="153"/>
      <c r="EL67" s="153"/>
      <c r="EM67" s="153"/>
      <c r="EN67" s="153"/>
      <c r="EO67" s="153"/>
      <c r="EP67" s="153"/>
      <c r="EQ67" s="153"/>
      <c r="ER67" s="153"/>
      <c r="ES67" s="153"/>
      <c r="ET67" s="153"/>
      <c r="EU67" s="153"/>
      <c r="EV67" s="153"/>
      <c r="EW67" s="153"/>
      <c r="EX67" s="153"/>
      <c r="EY67" s="153"/>
      <c r="EZ67" s="153"/>
      <c r="FA67" s="153"/>
      <c r="FB67" s="153"/>
      <c r="FC67" s="153"/>
      <c r="FD67" s="153"/>
      <c r="FE67" s="153"/>
      <c r="FF67" s="153"/>
      <c r="FG67" s="153"/>
      <c r="FH67" s="153"/>
      <c r="FI67" s="153"/>
      <c r="FJ67" s="153"/>
      <c r="FK67" s="153"/>
      <c r="FL67" s="153"/>
      <c r="FM67" s="153"/>
      <c r="FN67" s="153"/>
      <c r="FO67" s="153"/>
      <c r="FP67" s="153"/>
      <c r="FQ67" s="153"/>
      <c r="FR67" s="153"/>
      <c r="FS67" s="153"/>
      <c r="FT67" s="153"/>
      <c r="FU67" s="153"/>
      <c r="FV67" s="153"/>
      <c r="FW67" s="153"/>
      <c r="FX67" s="153"/>
      <c r="FY67" s="153"/>
      <c r="FZ67" s="153"/>
      <c r="GA67" s="153"/>
      <c r="GB67" s="153"/>
      <c r="GC67" s="153"/>
      <c r="GD67" s="153"/>
      <c r="GE67" s="153"/>
      <c r="GF67" s="153"/>
      <c r="GG67" s="153"/>
      <c r="GH67" s="153"/>
      <c r="GI67" s="153"/>
      <c r="GJ67" s="153"/>
      <c r="GK67" s="153"/>
      <c r="GL67" s="153"/>
      <c r="GM67" s="153"/>
      <c r="GN67" s="153"/>
      <c r="GO67" s="153"/>
      <c r="GP67" s="153"/>
      <c r="GQ67" s="153"/>
      <c r="GR67" s="153"/>
      <c r="GS67" s="153"/>
      <c r="GT67" s="153"/>
      <c r="GU67" s="153"/>
      <c r="GV67" s="153"/>
      <c r="GW67" s="153"/>
      <c r="GX67" s="153"/>
      <c r="GY67" s="153"/>
      <c r="GZ67" s="153"/>
      <c r="HA67" s="153"/>
      <c r="HB67" s="153"/>
      <c r="HC67" s="153"/>
      <c r="HD67" s="153"/>
      <c r="HE67" s="153"/>
      <c r="HF67" s="153"/>
      <c r="HG67" s="153"/>
      <c r="HH67" s="153"/>
      <c r="HI67" s="153"/>
      <c r="HJ67" s="153"/>
      <c r="HK67" s="153"/>
      <c r="HL67" s="153"/>
      <c r="HM67" s="153"/>
      <c r="HN67" s="153"/>
      <c r="HO67" s="153"/>
      <c r="HP67" s="153"/>
      <c r="HQ67" s="153"/>
      <c r="HR67" s="153"/>
      <c r="HS67" s="153"/>
      <c r="HT67" s="153"/>
      <c r="HU67" s="153"/>
      <c r="HV67" s="153"/>
      <c r="HW67" s="153"/>
      <c r="HX67" s="153"/>
      <c r="HY67" s="153"/>
      <c r="HZ67" s="153"/>
      <c r="IA67" s="153"/>
      <c r="IB67" s="153"/>
      <c r="IC67" s="153"/>
      <c r="ID67" s="153"/>
      <c r="IE67" s="153"/>
      <c r="IF67" s="153"/>
      <c r="IG67" s="153"/>
      <c r="IH67" s="153"/>
      <c r="II67" s="153"/>
      <c r="IJ67" s="153"/>
      <c r="IK67" s="153"/>
      <c r="IL67" s="153"/>
      <c r="IM67" s="153"/>
      <c r="IN67" s="153"/>
      <c r="IO67" s="153"/>
      <c r="IP67" s="153"/>
      <c r="IQ67" s="153"/>
      <c r="IR67" s="153"/>
      <c r="IS67" s="153"/>
      <c r="IT67" s="153"/>
      <c r="IU67" s="153"/>
      <c r="IV67" s="153"/>
    </row>
    <row r="68" spans="1:256" ht="13.5">
      <c r="A68" s="151"/>
      <c r="B68" s="152"/>
      <c r="C68" s="153"/>
      <c r="D68" s="153"/>
      <c r="E68" s="153"/>
      <c r="F68" s="153"/>
      <c r="G68" s="153"/>
      <c r="H68" s="153"/>
      <c r="K68" s="154"/>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c r="CW68" s="153"/>
      <c r="CX68" s="153"/>
      <c r="CY68" s="153"/>
      <c r="CZ68" s="153"/>
      <c r="DA68" s="153"/>
      <c r="DB68" s="153"/>
      <c r="DC68" s="153"/>
      <c r="DD68" s="153"/>
      <c r="DE68" s="153"/>
      <c r="DF68" s="153"/>
      <c r="DG68" s="153"/>
      <c r="DH68" s="153"/>
      <c r="DI68" s="153"/>
      <c r="DJ68" s="153"/>
      <c r="DK68" s="153"/>
      <c r="DL68" s="153"/>
      <c r="DM68" s="153"/>
      <c r="DN68" s="153"/>
      <c r="DO68" s="153"/>
      <c r="DP68" s="153"/>
      <c r="DQ68" s="153"/>
      <c r="DR68" s="153"/>
      <c r="DS68" s="153"/>
      <c r="DT68" s="153"/>
      <c r="DU68" s="153"/>
      <c r="DV68" s="153"/>
      <c r="DW68" s="153"/>
      <c r="DX68" s="153"/>
      <c r="DY68" s="153"/>
      <c r="DZ68" s="153"/>
      <c r="EA68" s="153"/>
      <c r="EB68" s="153"/>
      <c r="EC68" s="153"/>
      <c r="ED68" s="153"/>
      <c r="EE68" s="153"/>
      <c r="EF68" s="153"/>
      <c r="EG68" s="153"/>
      <c r="EH68" s="153"/>
      <c r="EI68" s="153"/>
      <c r="EJ68" s="153"/>
      <c r="EK68" s="153"/>
      <c r="EL68" s="153"/>
      <c r="EM68" s="153"/>
      <c r="EN68" s="153"/>
      <c r="EO68" s="153"/>
      <c r="EP68" s="153"/>
      <c r="EQ68" s="153"/>
      <c r="ER68" s="153"/>
      <c r="ES68" s="153"/>
      <c r="ET68" s="153"/>
      <c r="EU68" s="153"/>
      <c r="EV68" s="153"/>
      <c r="EW68" s="153"/>
      <c r="EX68" s="153"/>
      <c r="EY68" s="153"/>
      <c r="EZ68" s="153"/>
      <c r="FA68" s="153"/>
      <c r="FB68" s="153"/>
      <c r="FC68" s="153"/>
      <c r="FD68" s="153"/>
      <c r="FE68" s="153"/>
      <c r="FF68" s="153"/>
      <c r="FG68" s="153"/>
      <c r="FH68" s="153"/>
      <c r="FI68" s="153"/>
      <c r="FJ68" s="153"/>
      <c r="FK68" s="153"/>
      <c r="FL68" s="153"/>
      <c r="FM68" s="153"/>
      <c r="FN68" s="153"/>
      <c r="FO68" s="153"/>
      <c r="FP68" s="153"/>
      <c r="FQ68" s="153"/>
      <c r="FR68" s="153"/>
      <c r="FS68" s="153"/>
      <c r="FT68" s="153"/>
      <c r="FU68" s="153"/>
      <c r="FV68" s="153"/>
      <c r="FW68" s="153"/>
      <c r="FX68" s="153"/>
      <c r="FY68" s="153"/>
      <c r="FZ68" s="153"/>
      <c r="GA68" s="153"/>
      <c r="GB68" s="153"/>
      <c r="GC68" s="153"/>
      <c r="GD68" s="153"/>
      <c r="GE68" s="153"/>
      <c r="GF68" s="153"/>
      <c r="GG68" s="153"/>
      <c r="GH68" s="153"/>
      <c r="GI68" s="153"/>
      <c r="GJ68" s="153"/>
      <c r="GK68" s="153"/>
      <c r="GL68" s="153"/>
      <c r="GM68" s="153"/>
      <c r="GN68" s="153"/>
      <c r="GO68" s="153"/>
      <c r="GP68" s="153"/>
      <c r="GQ68" s="153"/>
      <c r="GR68" s="153"/>
      <c r="GS68" s="153"/>
      <c r="GT68" s="153"/>
      <c r="GU68" s="153"/>
      <c r="GV68" s="153"/>
      <c r="GW68" s="153"/>
      <c r="GX68" s="153"/>
      <c r="GY68" s="153"/>
      <c r="GZ68" s="153"/>
      <c r="HA68" s="153"/>
      <c r="HB68" s="153"/>
      <c r="HC68" s="153"/>
      <c r="HD68" s="153"/>
      <c r="HE68" s="153"/>
      <c r="HF68" s="153"/>
      <c r="HG68" s="153"/>
      <c r="HH68" s="153"/>
      <c r="HI68" s="153"/>
      <c r="HJ68" s="153"/>
      <c r="HK68" s="153"/>
      <c r="HL68" s="153"/>
      <c r="HM68" s="153"/>
      <c r="HN68" s="153"/>
      <c r="HO68" s="153"/>
      <c r="HP68" s="153"/>
      <c r="HQ68" s="153"/>
      <c r="HR68" s="153"/>
      <c r="HS68" s="153"/>
      <c r="HT68" s="153"/>
      <c r="HU68" s="153"/>
      <c r="HV68" s="153"/>
      <c r="HW68" s="153"/>
      <c r="HX68" s="153"/>
      <c r="HY68" s="153"/>
      <c r="HZ68" s="153"/>
      <c r="IA68" s="153"/>
      <c r="IB68" s="153"/>
      <c r="IC68" s="153"/>
      <c r="ID68" s="153"/>
      <c r="IE68" s="153"/>
      <c r="IF68" s="153"/>
      <c r="IG68" s="153"/>
      <c r="IH68" s="153"/>
      <c r="II68" s="153"/>
      <c r="IJ68" s="153"/>
      <c r="IK68" s="153"/>
      <c r="IL68" s="153"/>
      <c r="IM68" s="153"/>
      <c r="IN68" s="153"/>
      <c r="IO68" s="153"/>
      <c r="IP68" s="153"/>
      <c r="IQ68" s="153"/>
      <c r="IR68" s="153"/>
      <c r="IS68" s="153"/>
      <c r="IT68" s="153"/>
      <c r="IU68" s="153"/>
      <c r="IV68" s="153"/>
    </row>
    <row r="69" spans="1:256" ht="13.5">
      <c r="A69" s="151"/>
      <c r="B69" s="152"/>
      <c r="C69" s="153"/>
      <c r="D69" s="153"/>
      <c r="E69" s="153"/>
      <c r="F69" s="153"/>
      <c r="G69" s="153"/>
      <c r="H69" s="153"/>
      <c r="K69" s="154"/>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c r="CW69" s="153"/>
      <c r="CX69" s="153"/>
      <c r="CY69" s="153"/>
      <c r="CZ69" s="153"/>
      <c r="DA69" s="153"/>
      <c r="DB69" s="153"/>
      <c r="DC69" s="153"/>
      <c r="DD69" s="153"/>
      <c r="DE69" s="153"/>
      <c r="DF69" s="153"/>
      <c r="DG69" s="153"/>
      <c r="DH69" s="153"/>
      <c r="DI69" s="153"/>
      <c r="DJ69" s="153"/>
      <c r="DK69" s="153"/>
      <c r="DL69" s="153"/>
      <c r="DM69" s="153"/>
      <c r="DN69" s="153"/>
      <c r="DO69" s="153"/>
      <c r="DP69" s="153"/>
      <c r="DQ69" s="153"/>
      <c r="DR69" s="153"/>
      <c r="DS69" s="153"/>
      <c r="DT69" s="153"/>
      <c r="DU69" s="153"/>
      <c r="DV69" s="153"/>
      <c r="DW69" s="153"/>
      <c r="DX69" s="153"/>
      <c r="DY69" s="153"/>
      <c r="DZ69" s="153"/>
      <c r="EA69" s="153"/>
      <c r="EB69" s="153"/>
      <c r="EC69" s="153"/>
      <c r="ED69" s="153"/>
      <c r="EE69" s="153"/>
      <c r="EF69" s="153"/>
      <c r="EG69" s="153"/>
      <c r="EH69" s="153"/>
      <c r="EI69" s="153"/>
      <c r="EJ69" s="153"/>
      <c r="EK69" s="153"/>
      <c r="EL69" s="153"/>
      <c r="EM69" s="153"/>
      <c r="EN69" s="153"/>
      <c r="EO69" s="153"/>
      <c r="EP69" s="153"/>
      <c r="EQ69" s="153"/>
      <c r="ER69" s="153"/>
      <c r="ES69" s="153"/>
      <c r="ET69" s="153"/>
      <c r="EU69" s="153"/>
      <c r="EV69" s="153"/>
      <c r="EW69" s="153"/>
      <c r="EX69" s="153"/>
      <c r="EY69" s="153"/>
      <c r="EZ69" s="153"/>
      <c r="FA69" s="153"/>
      <c r="FB69" s="153"/>
      <c r="FC69" s="153"/>
      <c r="FD69" s="153"/>
      <c r="FE69" s="153"/>
      <c r="FF69" s="153"/>
      <c r="FG69" s="153"/>
      <c r="FH69" s="153"/>
      <c r="FI69" s="153"/>
      <c r="FJ69" s="153"/>
      <c r="FK69" s="153"/>
      <c r="FL69" s="153"/>
      <c r="FM69" s="153"/>
      <c r="FN69" s="153"/>
      <c r="FO69" s="153"/>
      <c r="FP69" s="153"/>
      <c r="FQ69" s="153"/>
      <c r="FR69" s="153"/>
      <c r="FS69" s="153"/>
      <c r="FT69" s="153"/>
      <c r="FU69" s="153"/>
      <c r="FV69" s="153"/>
      <c r="FW69" s="153"/>
      <c r="FX69" s="153"/>
      <c r="FY69" s="153"/>
      <c r="FZ69" s="153"/>
      <c r="GA69" s="153"/>
      <c r="GB69" s="153"/>
      <c r="GC69" s="153"/>
      <c r="GD69" s="153"/>
      <c r="GE69" s="153"/>
      <c r="GF69" s="153"/>
      <c r="GG69" s="153"/>
      <c r="GH69" s="153"/>
      <c r="GI69" s="153"/>
      <c r="GJ69" s="153"/>
      <c r="GK69" s="153"/>
      <c r="GL69" s="153"/>
      <c r="GM69" s="153"/>
      <c r="GN69" s="153"/>
      <c r="GO69" s="153"/>
      <c r="GP69" s="153"/>
      <c r="GQ69" s="153"/>
      <c r="GR69" s="153"/>
      <c r="GS69" s="153"/>
      <c r="GT69" s="153"/>
      <c r="GU69" s="153"/>
      <c r="GV69" s="153"/>
      <c r="GW69" s="153"/>
      <c r="GX69" s="153"/>
      <c r="GY69" s="153"/>
      <c r="GZ69" s="153"/>
      <c r="HA69" s="153"/>
      <c r="HB69" s="153"/>
      <c r="HC69" s="153"/>
      <c r="HD69" s="153"/>
      <c r="HE69" s="153"/>
      <c r="HF69" s="153"/>
      <c r="HG69" s="153"/>
      <c r="HH69" s="153"/>
      <c r="HI69" s="153"/>
      <c r="HJ69" s="153"/>
      <c r="HK69" s="153"/>
      <c r="HL69" s="153"/>
      <c r="HM69" s="153"/>
      <c r="HN69" s="153"/>
      <c r="HO69" s="153"/>
      <c r="HP69" s="153"/>
      <c r="HQ69" s="153"/>
      <c r="HR69" s="153"/>
      <c r="HS69" s="153"/>
      <c r="HT69" s="153"/>
      <c r="HU69" s="153"/>
      <c r="HV69" s="153"/>
      <c r="HW69" s="153"/>
      <c r="HX69" s="153"/>
      <c r="HY69" s="153"/>
      <c r="HZ69" s="153"/>
      <c r="IA69" s="153"/>
      <c r="IB69" s="153"/>
      <c r="IC69" s="153"/>
      <c r="ID69" s="153"/>
      <c r="IE69" s="153"/>
      <c r="IF69" s="153"/>
      <c r="IG69" s="153"/>
      <c r="IH69" s="153"/>
      <c r="II69" s="153"/>
      <c r="IJ69" s="153"/>
      <c r="IK69" s="153"/>
      <c r="IL69" s="153"/>
      <c r="IM69" s="153"/>
      <c r="IN69" s="153"/>
      <c r="IO69" s="153"/>
      <c r="IP69" s="153"/>
      <c r="IQ69" s="153"/>
      <c r="IR69" s="153"/>
      <c r="IS69" s="153"/>
      <c r="IT69" s="153"/>
      <c r="IU69" s="153"/>
      <c r="IV69" s="153"/>
    </row>
    <row r="70" spans="1:256" ht="13.5">
      <c r="A70" s="151"/>
      <c r="B70" s="152"/>
      <c r="C70" s="153"/>
      <c r="D70" s="153"/>
      <c r="E70" s="153"/>
      <c r="F70" s="153"/>
      <c r="G70" s="153"/>
      <c r="H70" s="153"/>
      <c r="K70" s="154"/>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c r="CW70" s="153"/>
      <c r="CX70" s="153"/>
      <c r="CY70" s="153"/>
      <c r="CZ70" s="153"/>
      <c r="DA70" s="153"/>
      <c r="DB70" s="153"/>
      <c r="DC70" s="153"/>
      <c r="DD70" s="153"/>
      <c r="DE70" s="153"/>
      <c r="DF70" s="153"/>
      <c r="DG70" s="153"/>
      <c r="DH70" s="153"/>
      <c r="DI70" s="153"/>
      <c r="DJ70" s="153"/>
      <c r="DK70" s="153"/>
      <c r="DL70" s="153"/>
      <c r="DM70" s="153"/>
      <c r="DN70" s="153"/>
      <c r="DO70" s="153"/>
      <c r="DP70" s="153"/>
      <c r="DQ70" s="153"/>
      <c r="DR70" s="153"/>
      <c r="DS70" s="153"/>
      <c r="DT70" s="153"/>
      <c r="DU70" s="153"/>
      <c r="DV70" s="153"/>
      <c r="DW70" s="153"/>
      <c r="DX70" s="153"/>
      <c r="DY70" s="153"/>
      <c r="DZ70" s="153"/>
      <c r="EA70" s="153"/>
      <c r="EB70" s="153"/>
      <c r="EC70" s="153"/>
      <c r="ED70" s="153"/>
      <c r="EE70" s="153"/>
      <c r="EF70" s="153"/>
      <c r="EG70" s="153"/>
      <c r="EH70" s="153"/>
      <c r="EI70" s="153"/>
      <c r="EJ70" s="153"/>
      <c r="EK70" s="153"/>
      <c r="EL70" s="153"/>
      <c r="EM70" s="153"/>
      <c r="EN70" s="153"/>
      <c r="EO70" s="153"/>
      <c r="EP70" s="153"/>
      <c r="EQ70" s="153"/>
      <c r="ER70" s="153"/>
      <c r="ES70" s="153"/>
      <c r="ET70" s="153"/>
      <c r="EU70" s="153"/>
      <c r="EV70" s="153"/>
      <c r="EW70" s="153"/>
      <c r="EX70" s="153"/>
      <c r="EY70" s="153"/>
      <c r="EZ70" s="153"/>
      <c r="FA70" s="153"/>
      <c r="FB70" s="153"/>
      <c r="FC70" s="153"/>
      <c r="FD70" s="153"/>
      <c r="FE70" s="153"/>
      <c r="FF70" s="153"/>
      <c r="FG70" s="153"/>
      <c r="FH70" s="153"/>
      <c r="FI70" s="153"/>
      <c r="FJ70" s="153"/>
      <c r="FK70" s="153"/>
      <c r="FL70" s="153"/>
      <c r="FM70" s="153"/>
      <c r="FN70" s="153"/>
      <c r="FO70" s="153"/>
      <c r="FP70" s="153"/>
      <c r="FQ70" s="153"/>
      <c r="FR70" s="153"/>
      <c r="FS70" s="153"/>
      <c r="FT70" s="153"/>
      <c r="FU70" s="153"/>
      <c r="FV70" s="153"/>
      <c r="FW70" s="153"/>
      <c r="FX70" s="153"/>
      <c r="FY70" s="153"/>
      <c r="FZ70" s="153"/>
      <c r="GA70" s="153"/>
      <c r="GB70" s="153"/>
      <c r="GC70" s="153"/>
      <c r="GD70" s="153"/>
      <c r="GE70" s="153"/>
      <c r="GF70" s="153"/>
      <c r="GG70" s="153"/>
      <c r="GH70" s="153"/>
      <c r="GI70" s="153"/>
      <c r="GJ70" s="153"/>
      <c r="GK70" s="153"/>
      <c r="GL70" s="153"/>
      <c r="GM70" s="153"/>
      <c r="GN70" s="153"/>
      <c r="GO70" s="153"/>
      <c r="GP70" s="153"/>
      <c r="GQ70" s="153"/>
      <c r="GR70" s="153"/>
      <c r="GS70" s="153"/>
      <c r="GT70" s="153"/>
      <c r="GU70" s="153"/>
      <c r="GV70" s="153"/>
      <c r="GW70" s="153"/>
      <c r="GX70" s="153"/>
      <c r="GY70" s="153"/>
      <c r="GZ70" s="153"/>
      <c r="HA70" s="153"/>
      <c r="HB70" s="153"/>
      <c r="HC70" s="153"/>
      <c r="HD70" s="153"/>
      <c r="HE70" s="153"/>
      <c r="HF70" s="153"/>
      <c r="HG70" s="153"/>
      <c r="HH70" s="153"/>
      <c r="HI70" s="153"/>
      <c r="HJ70" s="153"/>
      <c r="HK70" s="153"/>
      <c r="HL70" s="153"/>
      <c r="HM70" s="153"/>
      <c r="HN70" s="153"/>
      <c r="HO70" s="153"/>
      <c r="HP70" s="153"/>
      <c r="HQ70" s="153"/>
      <c r="HR70" s="153"/>
      <c r="HS70" s="153"/>
      <c r="HT70" s="153"/>
      <c r="HU70" s="153"/>
      <c r="HV70" s="153"/>
      <c r="HW70" s="153"/>
      <c r="HX70" s="153"/>
      <c r="HY70" s="153"/>
      <c r="HZ70" s="153"/>
      <c r="IA70" s="153"/>
      <c r="IB70" s="153"/>
      <c r="IC70" s="153"/>
      <c r="ID70" s="153"/>
      <c r="IE70" s="153"/>
      <c r="IF70" s="153"/>
      <c r="IG70" s="153"/>
      <c r="IH70" s="153"/>
      <c r="II70" s="153"/>
      <c r="IJ70" s="153"/>
      <c r="IK70" s="153"/>
      <c r="IL70" s="153"/>
      <c r="IM70" s="153"/>
      <c r="IN70" s="153"/>
      <c r="IO70" s="153"/>
      <c r="IP70" s="153"/>
      <c r="IQ70" s="153"/>
      <c r="IR70" s="153"/>
      <c r="IS70" s="153"/>
      <c r="IT70" s="153"/>
      <c r="IU70" s="153"/>
      <c r="IV70" s="153"/>
    </row>
    <row r="71" spans="1:11" ht="13.5">
      <c r="A71" s="158"/>
      <c r="B71" s="159"/>
      <c r="C71" s="160"/>
      <c r="D71" s="160"/>
      <c r="E71" s="160"/>
      <c r="F71" s="160"/>
      <c r="G71" s="160"/>
      <c r="H71" s="160"/>
      <c r="I71" s="160"/>
      <c r="J71" s="160"/>
      <c r="K71" s="161"/>
    </row>
    <row r="72" spans="1:11" ht="13.5">
      <c r="A72" s="146"/>
      <c r="B72" s="147"/>
      <c r="C72" s="148"/>
      <c r="D72" s="148"/>
      <c r="E72" s="148"/>
      <c r="F72" s="148"/>
      <c r="G72" s="148"/>
      <c r="H72" s="148"/>
      <c r="I72" s="148"/>
      <c r="J72" s="148"/>
      <c r="K72" s="149"/>
    </row>
    <row r="73" spans="1:11" ht="13.5">
      <c r="A73" s="151"/>
      <c r="B73" s="152"/>
      <c r="C73" s="153"/>
      <c r="D73" s="153"/>
      <c r="E73" s="153"/>
      <c r="F73" s="153"/>
      <c r="G73" s="153"/>
      <c r="H73" s="153"/>
      <c r="K73" s="154"/>
    </row>
    <row r="74" spans="1:11" ht="13.5">
      <c r="A74" s="151"/>
      <c r="B74" s="156"/>
      <c r="C74" s="152"/>
      <c r="D74" s="162"/>
      <c r="E74" s="162"/>
      <c r="F74" s="162"/>
      <c r="G74" s="162"/>
      <c r="H74" s="153"/>
      <c r="K74" s="154"/>
    </row>
    <row r="75" spans="1:11" ht="13.5">
      <c r="A75" s="151"/>
      <c r="B75" s="156"/>
      <c r="C75" s="152"/>
      <c r="D75" s="162"/>
      <c r="E75" s="162"/>
      <c r="F75" s="162"/>
      <c r="G75" s="162"/>
      <c r="H75" s="153"/>
      <c r="K75" s="154"/>
    </row>
    <row r="76" spans="1:11" ht="13.5">
      <c r="A76" s="151"/>
      <c r="B76" s="156"/>
      <c r="C76" s="152"/>
      <c r="D76" s="162"/>
      <c r="E76" s="162"/>
      <c r="F76" s="162"/>
      <c r="G76" s="162"/>
      <c r="H76" s="153"/>
      <c r="K76" s="154"/>
    </row>
    <row r="77" spans="1:11" ht="13.5">
      <c r="A77" s="151"/>
      <c r="B77" s="156"/>
      <c r="C77" s="152"/>
      <c r="D77" s="162"/>
      <c r="E77" s="162"/>
      <c r="F77" s="162"/>
      <c r="G77" s="162"/>
      <c r="H77" s="153"/>
      <c r="K77" s="154"/>
    </row>
    <row r="78" spans="1:11" ht="13.5">
      <c r="A78" s="151"/>
      <c r="B78" s="156"/>
      <c r="C78" s="152"/>
      <c r="D78" s="162"/>
      <c r="E78" s="162"/>
      <c r="F78" s="162"/>
      <c r="G78" s="162"/>
      <c r="H78" s="153"/>
      <c r="K78" s="154"/>
    </row>
    <row r="79" spans="1:11" ht="13.5">
      <c r="A79" s="151"/>
      <c r="B79" s="156"/>
      <c r="C79" s="152"/>
      <c r="D79" s="162"/>
      <c r="E79" s="162"/>
      <c r="F79" s="162"/>
      <c r="G79" s="162"/>
      <c r="H79" s="153"/>
      <c r="K79" s="154"/>
    </row>
    <row r="80" spans="1:11" ht="13.5">
      <c r="A80" s="151"/>
      <c r="B80" s="156"/>
      <c r="C80" s="152"/>
      <c r="D80" s="162"/>
      <c r="E80" s="162"/>
      <c r="F80" s="162"/>
      <c r="G80" s="162"/>
      <c r="H80" s="153"/>
      <c r="K80" s="154"/>
    </row>
    <row r="81" spans="1:11" ht="13.5">
      <c r="A81" s="151"/>
      <c r="B81" s="156"/>
      <c r="C81" s="152"/>
      <c r="D81" s="162"/>
      <c r="E81" s="162"/>
      <c r="F81" s="162"/>
      <c r="G81" s="162"/>
      <c r="H81" s="153"/>
      <c r="K81" s="154"/>
    </row>
    <row r="82" spans="1:11" ht="13.5">
      <c r="A82" s="151"/>
      <c r="B82" s="156"/>
      <c r="C82" s="152"/>
      <c r="D82" s="162"/>
      <c r="E82" s="162"/>
      <c r="F82" s="162"/>
      <c r="G82" s="162"/>
      <c r="H82" s="153"/>
      <c r="K82" s="154"/>
    </row>
    <row r="83" spans="1:11" ht="13.5">
      <c r="A83" s="151"/>
      <c r="B83" s="152"/>
      <c r="C83" s="152"/>
      <c r="D83" s="162"/>
      <c r="E83" s="162"/>
      <c r="F83" s="162"/>
      <c r="G83" s="162"/>
      <c r="H83" s="153"/>
      <c r="K83" s="154"/>
    </row>
    <row r="84" spans="1:11" ht="13.5">
      <c r="A84" s="151"/>
      <c r="B84" s="156"/>
      <c r="C84" s="152"/>
      <c r="D84" s="162"/>
      <c r="E84" s="162"/>
      <c r="F84" s="162"/>
      <c r="G84" s="162"/>
      <c r="H84" s="153"/>
      <c r="K84" s="154"/>
    </row>
    <row r="85" spans="1:11" ht="13.5">
      <c r="A85" s="151"/>
      <c r="B85" s="152"/>
      <c r="C85" s="152"/>
      <c r="D85" s="162"/>
      <c r="E85" s="162"/>
      <c r="F85" s="162"/>
      <c r="G85" s="162"/>
      <c r="H85" s="153"/>
      <c r="K85" s="154"/>
    </row>
    <row r="86" spans="1:11" ht="13.5">
      <c r="A86" s="151"/>
      <c r="C86" s="152"/>
      <c r="D86" s="162"/>
      <c r="E86" s="162"/>
      <c r="F86" s="162"/>
      <c r="G86" s="162"/>
      <c r="H86" s="153"/>
      <c r="K86" s="154"/>
    </row>
    <row r="87" spans="1:11" ht="13.5">
      <c r="A87" s="151"/>
      <c r="B87" s="152"/>
      <c r="C87" s="153"/>
      <c r="D87" s="153"/>
      <c r="E87" s="153"/>
      <c r="F87" s="153"/>
      <c r="G87" s="153"/>
      <c r="H87" s="153"/>
      <c r="K87" s="154"/>
    </row>
    <row r="88" spans="1:11" ht="13.5">
      <c r="A88" s="151"/>
      <c r="B88" s="156"/>
      <c r="C88" s="152"/>
      <c r="D88" s="162"/>
      <c r="E88" s="162"/>
      <c r="F88" s="162"/>
      <c r="G88" s="162"/>
      <c r="H88" s="153"/>
      <c r="K88" s="154"/>
    </row>
    <row r="89" spans="1:11" ht="13.5">
      <c r="A89" s="151"/>
      <c r="B89" s="156"/>
      <c r="C89" s="153"/>
      <c r="D89" s="153"/>
      <c r="E89" s="153"/>
      <c r="F89" s="153"/>
      <c r="G89" s="153"/>
      <c r="H89" s="153"/>
      <c r="K89" s="154"/>
    </row>
    <row r="90" spans="1:11" ht="13.5">
      <c r="A90" s="151"/>
      <c r="B90" s="156"/>
      <c r="C90" s="152"/>
      <c r="D90" s="162"/>
      <c r="E90" s="162"/>
      <c r="F90" s="162"/>
      <c r="G90" s="162"/>
      <c r="H90" s="153"/>
      <c r="K90" s="154"/>
    </row>
    <row r="91" spans="1:11" ht="13.5">
      <c r="A91" s="151"/>
      <c r="B91" s="152"/>
      <c r="C91" s="152"/>
      <c r="D91" s="162"/>
      <c r="E91" s="162"/>
      <c r="F91" s="162"/>
      <c r="G91" s="162"/>
      <c r="H91" s="153"/>
      <c r="K91" s="154"/>
    </row>
    <row r="92" spans="1:11" ht="13.5">
      <c r="A92" s="151"/>
      <c r="B92" s="156"/>
      <c r="C92" s="152"/>
      <c r="D92" s="162"/>
      <c r="E92" s="162"/>
      <c r="F92" s="162"/>
      <c r="G92" s="162"/>
      <c r="H92" s="153"/>
      <c r="K92" s="154"/>
    </row>
    <row r="93" spans="1:11" ht="13.5">
      <c r="A93" s="151"/>
      <c r="B93" s="152"/>
      <c r="C93" s="153"/>
      <c r="D93" s="153"/>
      <c r="E93" s="153"/>
      <c r="F93" s="153"/>
      <c r="G93" s="153"/>
      <c r="H93" s="153"/>
      <c r="K93" s="154"/>
    </row>
    <row r="94" spans="1:11" ht="13.5">
      <c r="A94" s="151"/>
      <c r="B94" s="152"/>
      <c r="C94" s="153"/>
      <c r="D94" s="153"/>
      <c r="E94" s="153"/>
      <c r="F94" s="153"/>
      <c r="G94" s="153"/>
      <c r="H94" s="153"/>
      <c r="K94" s="154"/>
    </row>
    <row r="95" spans="1:11" ht="13.5">
      <c r="A95" s="151"/>
      <c r="B95" s="152"/>
      <c r="C95" s="153"/>
      <c r="D95" s="153"/>
      <c r="E95" s="153"/>
      <c r="F95" s="153"/>
      <c r="G95" s="153"/>
      <c r="H95" s="153"/>
      <c r="K95" s="154"/>
    </row>
    <row r="96" spans="1:11" ht="13.5">
      <c r="A96" s="151"/>
      <c r="B96" s="152"/>
      <c r="C96" s="153"/>
      <c r="D96" s="153"/>
      <c r="E96" s="153"/>
      <c r="F96" s="153"/>
      <c r="G96" s="153"/>
      <c r="H96" s="153"/>
      <c r="K96" s="154"/>
    </row>
    <row r="97" spans="1:11" ht="13.5">
      <c r="A97" s="151"/>
      <c r="B97" s="152"/>
      <c r="C97" s="153"/>
      <c r="D97" s="153"/>
      <c r="E97" s="153"/>
      <c r="F97" s="153"/>
      <c r="G97" s="153"/>
      <c r="H97" s="153"/>
      <c r="K97" s="154"/>
    </row>
    <row r="98" spans="1:11" ht="13.5">
      <c r="A98" s="151"/>
      <c r="B98" s="152"/>
      <c r="C98" s="153"/>
      <c r="D98" s="153"/>
      <c r="E98" s="153"/>
      <c r="F98" s="153"/>
      <c r="G98" s="153"/>
      <c r="H98" s="153"/>
      <c r="K98" s="154"/>
    </row>
    <row r="99" spans="1:11" ht="13.5">
      <c r="A99" s="151"/>
      <c r="B99" s="152"/>
      <c r="C99" s="153"/>
      <c r="D99" s="153"/>
      <c r="E99" s="153"/>
      <c r="F99" s="153"/>
      <c r="G99" s="153"/>
      <c r="H99" s="153"/>
      <c r="K99" s="154"/>
    </row>
    <row r="100" spans="1:11" ht="13.5">
      <c r="A100" s="151"/>
      <c r="B100" s="152"/>
      <c r="C100" s="153"/>
      <c r="D100" s="153"/>
      <c r="E100" s="153"/>
      <c r="F100" s="153"/>
      <c r="G100" s="153"/>
      <c r="H100" s="153"/>
      <c r="K100" s="154"/>
    </row>
    <row r="101" spans="1:11" ht="13.5">
      <c r="A101" s="151"/>
      <c r="B101" s="152"/>
      <c r="C101" s="153"/>
      <c r="D101" s="153"/>
      <c r="E101" s="153"/>
      <c r="F101" s="153"/>
      <c r="G101" s="153"/>
      <c r="H101" s="153"/>
      <c r="K101" s="154"/>
    </row>
    <row r="102" spans="1:11" ht="13.5">
      <c r="A102" s="151"/>
      <c r="B102" s="152"/>
      <c r="C102" s="153"/>
      <c r="D102" s="153"/>
      <c r="E102" s="153"/>
      <c r="F102" s="153"/>
      <c r="G102" s="153"/>
      <c r="H102" s="153"/>
      <c r="K102" s="154"/>
    </row>
    <row r="103" spans="1:11" ht="13.5">
      <c r="A103" s="151"/>
      <c r="B103" s="152"/>
      <c r="C103" s="153"/>
      <c r="D103" s="153"/>
      <c r="E103" s="153"/>
      <c r="F103" s="153"/>
      <c r="G103" s="153"/>
      <c r="H103" s="153"/>
      <c r="K103" s="154"/>
    </row>
    <row r="104" spans="1:11" ht="13.5">
      <c r="A104" s="151"/>
      <c r="B104" s="152"/>
      <c r="C104" s="153"/>
      <c r="D104" s="153"/>
      <c r="E104" s="153"/>
      <c r="F104" s="153"/>
      <c r="G104" s="153"/>
      <c r="H104" s="153"/>
      <c r="K104" s="154"/>
    </row>
    <row r="105" spans="1:11" ht="13.5">
      <c r="A105" s="151"/>
      <c r="B105" s="152"/>
      <c r="C105" s="153"/>
      <c r="D105" s="153"/>
      <c r="E105" s="153"/>
      <c r="F105" s="153"/>
      <c r="G105" s="153"/>
      <c r="H105" s="153"/>
      <c r="K105" s="154"/>
    </row>
    <row r="106" spans="1:11" ht="13.5">
      <c r="A106" s="151"/>
      <c r="B106" s="152"/>
      <c r="C106" s="153"/>
      <c r="D106" s="153"/>
      <c r="E106" s="153"/>
      <c r="F106" s="153"/>
      <c r="G106" s="153"/>
      <c r="H106" s="153"/>
      <c r="K106" s="154"/>
    </row>
    <row r="107" spans="1:11" ht="13.5">
      <c r="A107" s="151"/>
      <c r="B107" s="152"/>
      <c r="C107" s="153"/>
      <c r="D107" s="153"/>
      <c r="E107" s="153"/>
      <c r="F107" s="153"/>
      <c r="G107" s="153"/>
      <c r="H107" s="153"/>
      <c r="K107" s="154"/>
    </row>
    <row r="108" spans="1:11" ht="13.5">
      <c r="A108" s="151"/>
      <c r="B108" s="152"/>
      <c r="C108" s="153"/>
      <c r="D108" s="153"/>
      <c r="E108" s="153"/>
      <c r="F108" s="153"/>
      <c r="G108" s="153"/>
      <c r="H108" s="153"/>
      <c r="K108" s="154"/>
    </row>
    <row r="109" spans="1:11" ht="13.5">
      <c r="A109" s="151"/>
      <c r="B109" s="152"/>
      <c r="C109" s="153"/>
      <c r="D109" s="153"/>
      <c r="E109" s="153"/>
      <c r="F109" s="153"/>
      <c r="G109" s="153"/>
      <c r="H109" s="153"/>
      <c r="K109" s="154"/>
    </row>
    <row r="110" spans="1:11" ht="13.5">
      <c r="A110" s="151"/>
      <c r="B110" s="152"/>
      <c r="C110" s="153"/>
      <c r="D110" s="153"/>
      <c r="E110" s="153"/>
      <c r="F110" s="153"/>
      <c r="G110" s="153"/>
      <c r="H110" s="153"/>
      <c r="K110" s="154"/>
    </row>
    <row r="111" spans="1:11" ht="13.5">
      <c r="A111" s="151"/>
      <c r="B111" s="152"/>
      <c r="C111" s="153"/>
      <c r="D111" s="153"/>
      <c r="E111" s="153"/>
      <c r="F111" s="153"/>
      <c r="G111" s="153"/>
      <c r="H111" s="153"/>
      <c r="K111" s="154"/>
    </row>
    <row r="112" spans="1:11" ht="13.5">
      <c r="A112" s="151"/>
      <c r="B112" s="152"/>
      <c r="C112" s="153"/>
      <c r="D112" s="153"/>
      <c r="E112" s="153"/>
      <c r="F112" s="153"/>
      <c r="G112" s="153"/>
      <c r="H112" s="153"/>
      <c r="K112" s="154"/>
    </row>
    <row r="113" spans="1:11" ht="13.5">
      <c r="A113" s="151"/>
      <c r="B113" s="152"/>
      <c r="C113" s="153"/>
      <c r="D113" s="153"/>
      <c r="E113" s="153"/>
      <c r="F113" s="153"/>
      <c r="G113" s="153"/>
      <c r="H113" s="153"/>
      <c r="K113" s="154"/>
    </row>
    <row r="114" spans="1:11" ht="13.5">
      <c r="A114" s="151"/>
      <c r="B114" s="152"/>
      <c r="C114" s="153"/>
      <c r="D114" s="153"/>
      <c r="E114" s="153"/>
      <c r="F114" s="153"/>
      <c r="G114" s="153"/>
      <c r="H114" s="153"/>
      <c r="K114" s="154"/>
    </row>
    <row r="115" spans="1:11" ht="13.5">
      <c r="A115" s="151"/>
      <c r="B115" s="152"/>
      <c r="C115" s="153"/>
      <c r="D115" s="153"/>
      <c r="E115" s="153"/>
      <c r="F115" s="153"/>
      <c r="G115" s="153"/>
      <c r="H115" s="153"/>
      <c r="K115" s="154"/>
    </row>
    <row r="116" spans="1:11" ht="13.5">
      <c r="A116" s="151"/>
      <c r="B116" s="152"/>
      <c r="C116" s="153"/>
      <c r="D116" s="153"/>
      <c r="E116" s="153"/>
      <c r="F116" s="153"/>
      <c r="G116" s="153"/>
      <c r="H116" s="153"/>
      <c r="K116" s="154"/>
    </row>
    <row r="117" spans="1:11" ht="13.5">
      <c r="A117" s="151"/>
      <c r="B117" s="152"/>
      <c r="C117" s="153"/>
      <c r="D117" s="153"/>
      <c r="E117" s="153"/>
      <c r="F117" s="153"/>
      <c r="G117" s="153"/>
      <c r="H117" s="153"/>
      <c r="K117" s="154"/>
    </row>
    <row r="118" spans="1:11" ht="13.5">
      <c r="A118" s="151"/>
      <c r="B118" s="152"/>
      <c r="C118" s="153"/>
      <c r="D118" s="153"/>
      <c r="E118" s="153"/>
      <c r="F118" s="153"/>
      <c r="G118" s="153"/>
      <c r="H118" s="153"/>
      <c r="K118" s="154"/>
    </row>
    <row r="119" spans="1:11" ht="13.5">
      <c r="A119" s="151"/>
      <c r="B119" s="152"/>
      <c r="C119" s="153"/>
      <c r="D119" s="153"/>
      <c r="E119" s="153"/>
      <c r="F119" s="153"/>
      <c r="G119" s="153"/>
      <c r="H119" s="153"/>
      <c r="K119" s="154"/>
    </row>
    <row r="120" spans="1:11" ht="13.5">
      <c r="A120" s="151"/>
      <c r="B120" s="152"/>
      <c r="C120" s="153"/>
      <c r="D120" s="153"/>
      <c r="E120" s="153"/>
      <c r="F120" s="153"/>
      <c r="G120" s="153"/>
      <c r="H120" s="153"/>
      <c r="K120" s="154"/>
    </row>
    <row r="121" spans="1:11" ht="13.5">
      <c r="A121" s="151"/>
      <c r="B121" s="152"/>
      <c r="C121" s="153"/>
      <c r="D121" s="153"/>
      <c r="E121" s="153"/>
      <c r="F121" s="153"/>
      <c r="G121" s="153"/>
      <c r="H121" s="153"/>
      <c r="K121" s="154"/>
    </row>
    <row r="122" spans="1:11" ht="13.5">
      <c r="A122" s="151"/>
      <c r="B122" s="152"/>
      <c r="C122" s="153"/>
      <c r="D122" s="153"/>
      <c r="E122" s="153"/>
      <c r="F122" s="153"/>
      <c r="G122" s="153"/>
      <c r="H122" s="153"/>
      <c r="K122" s="154"/>
    </row>
    <row r="123" spans="1:11" ht="13.5">
      <c r="A123" s="151"/>
      <c r="B123" s="152"/>
      <c r="C123" s="153"/>
      <c r="D123" s="153"/>
      <c r="E123" s="153"/>
      <c r="F123" s="153"/>
      <c r="G123" s="153"/>
      <c r="H123" s="153"/>
      <c r="K123" s="154"/>
    </row>
    <row r="124" spans="1:11" ht="13.5">
      <c r="A124" s="151"/>
      <c r="B124" s="152"/>
      <c r="C124" s="153"/>
      <c r="D124" s="153"/>
      <c r="E124" s="153"/>
      <c r="F124" s="153"/>
      <c r="G124" s="153"/>
      <c r="H124" s="153"/>
      <c r="K124" s="154"/>
    </row>
    <row r="125" spans="1:11" ht="13.5">
      <c r="A125" s="151"/>
      <c r="B125" s="152"/>
      <c r="C125" s="153"/>
      <c r="D125" s="153"/>
      <c r="E125" s="153"/>
      <c r="F125" s="153"/>
      <c r="G125" s="153"/>
      <c r="H125" s="153"/>
      <c r="K125" s="154"/>
    </row>
    <row r="126" spans="1:11" ht="13.5">
      <c r="A126" s="151"/>
      <c r="B126" s="152"/>
      <c r="C126" s="153"/>
      <c r="D126" s="153"/>
      <c r="E126" s="153"/>
      <c r="F126" s="153"/>
      <c r="G126" s="153"/>
      <c r="H126" s="153"/>
      <c r="K126" s="154"/>
    </row>
    <row r="127" spans="1:11" ht="13.5">
      <c r="A127" s="151"/>
      <c r="B127" s="152"/>
      <c r="C127" s="153"/>
      <c r="D127" s="153"/>
      <c r="E127" s="153"/>
      <c r="F127" s="153"/>
      <c r="G127" s="153"/>
      <c r="H127" s="153"/>
      <c r="K127" s="154"/>
    </row>
    <row r="128" spans="1:11" ht="13.5">
      <c r="A128" s="151"/>
      <c r="B128" s="152"/>
      <c r="C128" s="153"/>
      <c r="D128" s="153"/>
      <c r="E128" s="153"/>
      <c r="F128" s="153"/>
      <c r="G128" s="153"/>
      <c r="H128" s="153"/>
      <c r="K128" s="154"/>
    </row>
    <row r="129" spans="1:11" ht="13.5">
      <c r="A129" s="151"/>
      <c r="B129" s="152"/>
      <c r="C129" s="153"/>
      <c r="D129" s="153"/>
      <c r="E129" s="153"/>
      <c r="F129" s="153"/>
      <c r="G129" s="153"/>
      <c r="H129" s="153"/>
      <c r="K129" s="154"/>
    </row>
    <row r="130" spans="1:11" ht="13.5">
      <c r="A130" s="151"/>
      <c r="B130" s="152"/>
      <c r="C130" s="153"/>
      <c r="D130" s="153"/>
      <c r="E130" s="153"/>
      <c r="F130" s="153"/>
      <c r="G130" s="153"/>
      <c r="H130" s="153"/>
      <c r="K130" s="154"/>
    </row>
    <row r="131" spans="1:11" ht="13.5">
      <c r="A131" s="151"/>
      <c r="B131" s="152"/>
      <c r="C131" s="153"/>
      <c r="D131" s="153"/>
      <c r="E131" s="153"/>
      <c r="F131" s="153"/>
      <c r="G131" s="153"/>
      <c r="H131" s="153"/>
      <c r="K131" s="154"/>
    </row>
    <row r="132" spans="1:11" ht="13.5">
      <c r="A132" s="151"/>
      <c r="B132" s="152"/>
      <c r="C132" s="153"/>
      <c r="D132" s="153"/>
      <c r="E132" s="153"/>
      <c r="F132" s="153"/>
      <c r="G132" s="153"/>
      <c r="H132" s="153"/>
      <c r="K132" s="154"/>
    </row>
    <row r="133" spans="1:11" ht="13.5">
      <c r="A133" s="151"/>
      <c r="B133" s="152"/>
      <c r="C133" s="153"/>
      <c r="D133" s="153"/>
      <c r="E133" s="153"/>
      <c r="F133" s="153"/>
      <c r="G133" s="153"/>
      <c r="H133" s="153"/>
      <c r="K133" s="154"/>
    </row>
    <row r="134" spans="1:11" ht="13.5">
      <c r="A134" s="158"/>
      <c r="B134" s="159"/>
      <c r="C134" s="160"/>
      <c r="D134" s="160"/>
      <c r="E134" s="160"/>
      <c r="F134" s="160"/>
      <c r="G134" s="160"/>
      <c r="H134" s="160"/>
      <c r="I134" s="160"/>
      <c r="J134" s="160"/>
      <c r="K134" s="161"/>
    </row>
    <row r="135" spans="1:256" ht="13.5">
      <c r="A135" s="163" t="s">
        <v>0</v>
      </c>
      <c r="B135" s="226" t="s">
        <v>252</v>
      </c>
      <c r="C135" s="227"/>
      <c r="D135" s="227"/>
      <c r="E135" s="227"/>
      <c r="F135" s="227"/>
      <c r="G135" s="227"/>
      <c r="H135" s="227"/>
      <c r="I135" s="227"/>
      <c r="J135" s="228"/>
      <c r="K135" s="164"/>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c r="CM135" s="165"/>
      <c r="CN135" s="165"/>
      <c r="CO135" s="165"/>
      <c r="CP135" s="165"/>
      <c r="CQ135" s="165"/>
      <c r="CR135" s="165"/>
      <c r="CS135" s="165"/>
      <c r="CT135" s="165"/>
      <c r="CU135" s="165"/>
      <c r="CV135" s="165"/>
      <c r="CW135" s="165"/>
      <c r="CX135" s="165"/>
      <c r="CY135" s="165"/>
      <c r="CZ135" s="165"/>
      <c r="DA135" s="165"/>
      <c r="DB135" s="165"/>
      <c r="DC135" s="165"/>
      <c r="DD135" s="165"/>
      <c r="DE135" s="165"/>
      <c r="DF135" s="165"/>
      <c r="DG135" s="165"/>
      <c r="DH135" s="165"/>
      <c r="DI135" s="165"/>
      <c r="DJ135" s="165"/>
      <c r="DK135" s="165"/>
      <c r="DL135" s="165"/>
      <c r="DM135" s="165"/>
      <c r="DN135" s="165"/>
      <c r="DO135" s="165"/>
      <c r="DP135" s="165"/>
      <c r="DQ135" s="165"/>
      <c r="DR135" s="165"/>
      <c r="DS135" s="165"/>
      <c r="DT135" s="165"/>
      <c r="DU135" s="165"/>
      <c r="DV135" s="165"/>
      <c r="DW135" s="165"/>
      <c r="DX135" s="165"/>
      <c r="DY135" s="165"/>
      <c r="DZ135" s="165"/>
      <c r="EA135" s="165"/>
      <c r="EB135" s="165"/>
      <c r="EC135" s="165"/>
      <c r="ED135" s="165"/>
      <c r="EE135" s="165"/>
      <c r="EF135" s="165"/>
      <c r="EG135" s="165"/>
      <c r="EH135" s="165"/>
      <c r="EI135" s="165"/>
      <c r="EJ135" s="165"/>
      <c r="EK135" s="165"/>
      <c r="EL135" s="165"/>
      <c r="EM135" s="165"/>
      <c r="EN135" s="165"/>
      <c r="EO135" s="165"/>
      <c r="EP135" s="165"/>
      <c r="EQ135" s="165"/>
      <c r="ER135" s="165"/>
      <c r="ES135" s="165"/>
      <c r="ET135" s="165"/>
      <c r="EU135" s="165"/>
      <c r="EV135" s="165"/>
      <c r="EW135" s="165"/>
      <c r="EX135" s="165"/>
      <c r="EY135" s="165"/>
      <c r="EZ135" s="165"/>
      <c r="FA135" s="165"/>
      <c r="FB135" s="165"/>
      <c r="FC135" s="165"/>
      <c r="FD135" s="165"/>
      <c r="FE135" s="165"/>
      <c r="FF135" s="165"/>
      <c r="FG135" s="165"/>
      <c r="FH135" s="165"/>
      <c r="FI135" s="165"/>
      <c r="FJ135" s="165"/>
      <c r="FK135" s="165"/>
      <c r="FL135" s="165"/>
      <c r="FM135" s="165"/>
      <c r="FN135" s="165"/>
      <c r="FO135" s="165"/>
      <c r="FP135" s="165"/>
      <c r="FQ135" s="165"/>
      <c r="FR135" s="165"/>
      <c r="FS135" s="165"/>
      <c r="FT135" s="165"/>
      <c r="FU135" s="165"/>
      <c r="FV135" s="165"/>
      <c r="FW135" s="165"/>
      <c r="FX135" s="165"/>
      <c r="FY135" s="165"/>
      <c r="FZ135" s="165"/>
      <c r="GA135" s="165"/>
      <c r="GB135" s="165"/>
      <c r="GC135" s="165"/>
      <c r="GD135" s="165"/>
      <c r="GE135" s="165"/>
      <c r="GF135" s="165"/>
      <c r="GG135" s="165"/>
      <c r="GH135" s="165"/>
      <c r="GI135" s="165"/>
      <c r="GJ135" s="165"/>
      <c r="GK135" s="165"/>
      <c r="GL135" s="165"/>
      <c r="GM135" s="165"/>
      <c r="GN135" s="165"/>
      <c r="GO135" s="165"/>
      <c r="GP135" s="165"/>
      <c r="GQ135" s="165"/>
      <c r="GR135" s="165"/>
      <c r="GS135" s="165"/>
      <c r="GT135" s="165"/>
      <c r="GU135" s="165"/>
      <c r="GV135" s="165"/>
      <c r="GW135" s="165"/>
      <c r="GX135" s="165"/>
      <c r="GY135" s="165"/>
      <c r="GZ135" s="165"/>
      <c r="HA135" s="165"/>
      <c r="HB135" s="165"/>
      <c r="HC135" s="165"/>
      <c r="HD135" s="165"/>
      <c r="HE135" s="165"/>
      <c r="HF135" s="165"/>
      <c r="HG135" s="165"/>
      <c r="HH135" s="165"/>
      <c r="HI135" s="165"/>
      <c r="HJ135" s="165"/>
      <c r="HK135" s="165"/>
      <c r="HL135" s="165"/>
      <c r="HM135" s="165"/>
      <c r="HN135" s="165"/>
      <c r="HO135" s="165"/>
      <c r="HP135" s="165"/>
      <c r="HQ135" s="165"/>
      <c r="HR135" s="165"/>
      <c r="HS135" s="165"/>
      <c r="HT135" s="165"/>
      <c r="HU135" s="165"/>
      <c r="HV135" s="165"/>
      <c r="HW135" s="165"/>
      <c r="HX135" s="165"/>
      <c r="HY135" s="165"/>
      <c r="HZ135" s="165"/>
      <c r="IA135" s="165"/>
      <c r="IB135" s="165"/>
      <c r="IC135" s="165"/>
      <c r="ID135" s="165"/>
      <c r="IE135" s="165"/>
      <c r="IF135" s="165"/>
      <c r="IG135" s="165"/>
      <c r="IH135" s="165"/>
      <c r="II135" s="165"/>
      <c r="IJ135" s="165"/>
      <c r="IK135" s="165"/>
      <c r="IL135" s="165"/>
      <c r="IM135" s="165"/>
      <c r="IN135" s="165"/>
      <c r="IO135" s="165"/>
      <c r="IP135" s="165"/>
      <c r="IQ135" s="165"/>
      <c r="IR135" s="165"/>
      <c r="IS135" s="165"/>
      <c r="IT135" s="165"/>
      <c r="IU135" s="165"/>
      <c r="IV135" s="165"/>
    </row>
    <row r="136" spans="1:11" ht="13.5">
      <c r="A136" s="166"/>
      <c r="B136" s="167"/>
      <c r="C136" s="153"/>
      <c r="D136" s="153"/>
      <c r="E136" s="153"/>
      <c r="F136" s="153"/>
      <c r="G136" s="153"/>
      <c r="H136" s="153"/>
      <c r="K136" s="168"/>
    </row>
    <row r="137" spans="1:11" ht="13.5">
      <c r="A137" s="166"/>
      <c r="B137" s="169" t="s">
        <v>253</v>
      </c>
      <c r="C137" s="153"/>
      <c r="D137" s="153"/>
      <c r="E137" s="153"/>
      <c r="F137" s="153"/>
      <c r="G137" s="153"/>
      <c r="H137" s="153"/>
      <c r="K137" s="168"/>
    </row>
    <row r="138" spans="1:11" ht="13.5">
      <c r="A138" s="166"/>
      <c r="B138" s="169"/>
      <c r="C138" s="153"/>
      <c r="D138" s="153"/>
      <c r="E138" s="153"/>
      <c r="F138" s="153"/>
      <c r="G138" s="153"/>
      <c r="H138" s="153"/>
      <c r="K138" s="168"/>
    </row>
    <row r="139" spans="1:11" ht="13.5">
      <c r="A139" s="166"/>
      <c r="B139" s="169" t="s">
        <v>254</v>
      </c>
      <c r="C139" s="153"/>
      <c r="D139" s="153"/>
      <c r="E139" s="153"/>
      <c r="F139" s="153"/>
      <c r="G139" s="153"/>
      <c r="H139" s="153"/>
      <c r="K139" s="168"/>
    </row>
    <row r="140" spans="1:11" ht="13.5">
      <c r="A140" s="166"/>
      <c r="B140" s="169"/>
      <c r="C140" s="153"/>
      <c r="D140" s="153"/>
      <c r="E140" s="153"/>
      <c r="F140" s="153"/>
      <c r="G140" s="153"/>
      <c r="H140" s="153"/>
      <c r="K140" s="168"/>
    </row>
    <row r="141" spans="1:11" ht="13.5">
      <c r="A141" s="166"/>
      <c r="B141" s="169" t="s">
        <v>255</v>
      </c>
      <c r="C141" s="153"/>
      <c r="D141" s="153"/>
      <c r="E141" s="153"/>
      <c r="F141" s="153"/>
      <c r="G141" s="153"/>
      <c r="H141" s="153"/>
      <c r="K141" s="168"/>
    </row>
    <row r="142" spans="1:11" ht="13.5">
      <c r="A142" s="166"/>
      <c r="B142" s="169"/>
      <c r="C142" s="153"/>
      <c r="D142" s="153"/>
      <c r="E142" s="153"/>
      <c r="F142" s="153"/>
      <c r="G142" s="153"/>
      <c r="H142" s="153"/>
      <c r="K142" s="168"/>
    </row>
    <row r="143" spans="1:11" ht="13.5">
      <c r="A143" s="166" t="s">
        <v>6</v>
      </c>
      <c r="B143" s="169" t="s">
        <v>256</v>
      </c>
      <c r="C143" s="153"/>
      <c r="D143" s="153"/>
      <c r="E143" s="153"/>
      <c r="F143" s="153"/>
      <c r="G143" s="153"/>
      <c r="H143" s="153"/>
      <c r="K143" s="168"/>
    </row>
    <row r="144" spans="1:11" ht="13.5">
      <c r="A144" s="166"/>
      <c r="B144" s="167"/>
      <c r="C144" s="153"/>
      <c r="D144" s="153"/>
      <c r="E144" s="153"/>
      <c r="F144" s="153"/>
      <c r="G144" s="153"/>
      <c r="H144" s="153"/>
      <c r="K144" s="168"/>
    </row>
    <row r="145" spans="1:11" ht="13.5">
      <c r="A145" s="166"/>
      <c r="B145" s="167" t="s">
        <v>257</v>
      </c>
      <c r="C145" s="153"/>
      <c r="D145" s="153"/>
      <c r="E145" s="153"/>
      <c r="F145" s="170" t="s">
        <v>258</v>
      </c>
      <c r="G145" s="153"/>
      <c r="H145" s="153"/>
      <c r="K145" s="168"/>
    </row>
    <row r="146" spans="1:11" ht="13.5">
      <c r="A146" s="166"/>
      <c r="B146" s="167"/>
      <c r="C146" s="153"/>
      <c r="D146" s="153"/>
      <c r="E146" s="153"/>
      <c r="F146" s="171"/>
      <c r="G146" s="153"/>
      <c r="H146" s="153"/>
      <c r="K146" s="168"/>
    </row>
    <row r="147" spans="1:11" ht="13.5">
      <c r="A147" s="166"/>
      <c r="B147" s="172"/>
      <c r="C147" s="153"/>
      <c r="D147" s="153"/>
      <c r="E147" s="153"/>
      <c r="F147" s="173"/>
      <c r="G147" s="153"/>
      <c r="H147" s="153"/>
      <c r="K147" s="168"/>
    </row>
    <row r="148" spans="1:11" ht="13.5">
      <c r="A148" s="166"/>
      <c r="B148" s="172"/>
      <c r="C148" s="153"/>
      <c r="D148" s="153"/>
      <c r="E148" s="153"/>
      <c r="F148" s="162"/>
      <c r="G148" s="153"/>
      <c r="H148" s="153"/>
      <c r="K148" s="168"/>
    </row>
    <row r="149" spans="1:11" ht="13.5">
      <c r="A149" s="166"/>
      <c r="B149" s="172"/>
      <c r="C149" s="153"/>
      <c r="D149" s="153"/>
      <c r="E149" s="153"/>
      <c r="F149" s="173"/>
      <c r="G149" s="153"/>
      <c r="H149" s="153"/>
      <c r="K149" s="168"/>
    </row>
    <row r="150" spans="1:11" ht="13.5">
      <c r="A150" s="166"/>
      <c r="B150" s="172"/>
      <c r="C150" s="153"/>
      <c r="D150" s="153"/>
      <c r="E150" s="153"/>
      <c r="F150" s="173"/>
      <c r="G150" s="153"/>
      <c r="H150" s="153"/>
      <c r="K150" s="168"/>
    </row>
    <row r="151" spans="1:11" ht="13.5">
      <c r="A151" s="166"/>
      <c r="B151" s="172"/>
      <c r="C151" s="153"/>
      <c r="D151" s="153"/>
      <c r="E151" s="153"/>
      <c r="F151" s="173"/>
      <c r="G151" s="153"/>
      <c r="H151" s="153"/>
      <c r="K151" s="168"/>
    </row>
    <row r="152" spans="1:11" ht="13.5">
      <c r="A152" s="166"/>
      <c r="B152" s="172"/>
      <c r="C152" s="153"/>
      <c r="D152" s="153"/>
      <c r="E152" s="153"/>
      <c r="F152" s="173"/>
      <c r="G152" s="153"/>
      <c r="H152" s="153"/>
      <c r="K152" s="168"/>
    </row>
    <row r="153" spans="1:11" ht="13.5">
      <c r="A153" s="166"/>
      <c r="B153" s="172"/>
      <c r="C153" s="153"/>
      <c r="D153" s="153"/>
      <c r="E153" s="153"/>
      <c r="F153" s="173"/>
      <c r="G153" s="153"/>
      <c r="H153" s="153"/>
      <c r="K153" s="168"/>
    </row>
    <row r="154" spans="1:11" ht="13.5">
      <c r="A154" s="166"/>
      <c r="B154" s="172"/>
      <c r="C154" s="153"/>
      <c r="D154" s="153"/>
      <c r="E154" s="153"/>
      <c r="F154" s="173"/>
      <c r="G154" s="153"/>
      <c r="H154" s="153"/>
      <c r="K154" s="168"/>
    </row>
    <row r="155" spans="1:11" ht="13.5">
      <c r="A155" s="166"/>
      <c r="B155" s="172"/>
      <c r="C155" s="153"/>
      <c r="D155" s="153"/>
      <c r="E155" s="153"/>
      <c r="F155" s="173"/>
      <c r="G155" s="153"/>
      <c r="H155" s="153"/>
      <c r="K155" s="168"/>
    </row>
    <row r="156" spans="1:11" ht="13.5">
      <c r="A156" s="166"/>
      <c r="B156" s="172"/>
      <c r="C156" s="153"/>
      <c r="D156" s="153"/>
      <c r="E156" s="153"/>
      <c r="F156" s="173"/>
      <c r="G156" s="153"/>
      <c r="H156" s="153"/>
      <c r="K156" s="168"/>
    </row>
    <row r="157" spans="1:11" ht="13.5">
      <c r="A157" s="166"/>
      <c r="B157" s="172"/>
      <c r="C157" s="153"/>
      <c r="D157" s="153"/>
      <c r="E157" s="153"/>
      <c r="F157" s="173"/>
      <c r="G157" s="153"/>
      <c r="H157" s="153"/>
      <c r="K157" s="168"/>
    </row>
    <row r="158" spans="1:11" ht="13.5">
      <c r="A158" s="166"/>
      <c r="B158" s="172"/>
      <c r="C158" s="153"/>
      <c r="D158" s="153"/>
      <c r="E158" s="153"/>
      <c r="F158" s="173"/>
      <c r="G158" s="153"/>
      <c r="H158" s="153"/>
      <c r="K158" s="168"/>
    </row>
    <row r="159" spans="1:11" ht="13.5">
      <c r="A159" s="166"/>
      <c r="B159" s="172"/>
      <c r="C159" s="153"/>
      <c r="D159" s="153"/>
      <c r="E159" s="153"/>
      <c r="F159" s="173"/>
      <c r="G159" s="153"/>
      <c r="H159" s="153"/>
      <c r="K159" s="168"/>
    </row>
    <row r="160" spans="1:11" ht="13.5">
      <c r="A160" s="166"/>
      <c r="B160" s="172"/>
      <c r="C160" s="153"/>
      <c r="D160" s="153"/>
      <c r="E160" s="153"/>
      <c r="F160" s="173"/>
      <c r="G160" s="153"/>
      <c r="H160" s="153"/>
      <c r="K160" s="168"/>
    </row>
    <row r="161" spans="1:11" ht="13.5">
      <c r="A161" s="166"/>
      <c r="B161" s="172"/>
      <c r="C161" s="153"/>
      <c r="D161" s="153"/>
      <c r="E161" s="153"/>
      <c r="F161" s="173"/>
      <c r="G161" s="153"/>
      <c r="H161" s="153"/>
      <c r="K161" s="168"/>
    </row>
    <row r="162" spans="1:11" ht="13.5">
      <c r="A162" s="166"/>
      <c r="B162" s="172"/>
      <c r="C162" s="153"/>
      <c r="D162" s="153"/>
      <c r="E162" s="153"/>
      <c r="F162" s="173"/>
      <c r="G162" s="153"/>
      <c r="H162" s="153"/>
      <c r="K162" s="168"/>
    </row>
    <row r="163" spans="1:11" ht="13.5">
      <c r="A163" s="166"/>
      <c r="B163" s="172" t="s">
        <v>259</v>
      </c>
      <c r="C163" s="153"/>
      <c r="D163" s="153"/>
      <c r="E163" s="153"/>
      <c r="F163" s="173"/>
      <c r="G163" s="153"/>
      <c r="H163" s="153"/>
      <c r="K163" s="168"/>
    </row>
    <row r="164" spans="1:11" ht="13.5">
      <c r="A164" s="166"/>
      <c r="B164" s="172" t="s">
        <v>260</v>
      </c>
      <c r="C164" s="153"/>
      <c r="D164" s="153"/>
      <c r="E164" s="153"/>
      <c r="F164" s="174"/>
      <c r="G164" s="153"/>
      <c r="H164" s="153"/>
      <c r="K164" s="168"/>
    </row>
    <row r="165" spans="1:11" ht="13.5">
      <c r="A165" s="166"/>
      <c r="B165" s="155" t="s">
        <v>261</v>
      </c>
      <c r="C165" s="153"/>
      <c r="D165" s="153"/>
      <c r="E165" s="153"/>
      <c r="F165" s="153"/>
      <c r="G165" s="153"/>
      <c r="H165" s="153"/>
      <c r="K165" s="168"/>
    </row>
    <row r="166" spans="1:11" ht="13.5">
      <c r="A166" s="166"/>
      <c r="B166" s="155"/>
      <c r="C166" s="153"/>
      <c r="D166" s="153"/>
      <c r="E166" s="153"/>
      <c r="F166" s="153"/>
      <c r="G166" s="153"/>
      <c r="H166" s="153"/>
      <c r="K166" s="168"/>
    </row>
    <row r="167" spans="1:11" ht="13.5">
      <c r="A167" s="166" t="s">
        <v>7</v>
      </c>
      <c r="B167" s="175" t="s">
        <v>262</v>
      </c>
      <c r="C167" s="153"/>
      <c r="D167" s="153"/>
      <c r="E167" s="153"/>
      <c r="F167" s="153"/>
      <c r="G167" s="153"/>
      <c r="H167" s="153"/>
      <c r="K167" s="168"/>
    </row>
    <row r="168" spans="1:11" ht="13.5">
      <c r="A168" s="166"/>
      <c r="B168" s="172"/>
      <c r="C168" s="153"/>
      <c r="D168" s="153"/>
      <c r="E168" s="153"/>
      <c r="F168" s="153"/>
      <c r="G168" s="153"/>
      <c r="H168" s="153"/>
      <c r="K168" s="168"/>
    </row>
    <row r="169" spans="1:11" ht="13.5">
      <c r="A169" s="166"/>
      <c r="B169" s="229" t="s">
        <v>263</v>
      </c>
      <c r="C169" s="230"/>
      <c r="D169" s="230"/>
      <c r="E169" s="230"/>
      <c r="F169" s="230"/>
      <c r="G169" s="153"/>
      <c r="H169" s="153"/>
      <c r="K169" s="168"/>
    </row>
    <row r="170" spans="1:11" ht="13.5">
      <c r="A170" s="166"/>
      <c r="B170" s="172"/>
      <c r="C170" s="153"/>
      <c r="D170" s="153"/>
      <c r="E170" s="153"/>
      <c r="F170" s="153"/>
      <c r="G170" s="153"/>
      <c r="H170" s="153"/>
      <c r="K170" s="168"/>
    </row>
    <row r="171" spans="1:11" ht="13.5">
      <c r="A171" s="166"/>
      <c r="B171" s="172" t="s">
        <v>264</v>
      </c>
      <c r="C171" s="153"/>
      <c r="D171" s="153"/>
      <c r="E171" s="153"/>
      <c r="F171" s="162"/>
      <c r="G171" s="153"/>
      <c r="H171" s="153"/>
      <c r="K171" s="168"/>
    </row>
    <row r="172" spans="1:11" ht="13.5">
      <c r="A172" s="166"/>
      <c r="B172" s="172" t="s">
        <v>265</v>
      </c>
      <c r="C172" s="153"/>
      <c r="D172" s="153"/>
      <c r="E172" s="153"/>
      <c r="F172" s="162"/>
      <c r="G172" s="153"/>
      <c r="H172" s="153"/>
      <c r="K172" s="168"/>
    </row>
    <row r="173" spans="1:11" ht="13.5">
      <c r="A173" s="166"/>
      <c r="B173" s="172"/>
      <c r="C173" s="153"/>
      <c r="D173" s="153"/>
      <c r="E173" s="153"/>
      <c r="F173" s="153"/>
      <c r="G173" s="153"/>
      <c r="H173" s="153"/>
      <c r="K173" s="168"/>
    </row>
    <row r="174" spans="1:11" ht="13.5">
      <c r="A174" s="166"/>
      <c r="B174" s="172" t="s">
        <v>266</v>
      </c>
      <c r="C174" s="153"/>
      <c r="D174" s="153"/>
      <c r="E174" s="153"/>
      <c r="F174" s="153"/>
      <c r="G174" s="153"/>
      <c r="H174" s="153"/>
      <c r="K174" s="168"/>
    </row>
    <row r="175" spans="1:11" ht="13.5">
      <c r="A175" s="166"/>
      <c r="B175" s="172" t="s">
        <v>267</v>
      </c>
      <c r="C175" s="153"/>
      <c r="D175" s="153"/>
      <c r="E175" s="153"/>
      <c r="F175" s="153"/>
      <c r="G175" s="153"/>
      <c r="H175" s="153"/>
      <c r="K175" s="168"/>
    </row>
    <row r="176" spans="1:11" ht="13.5">
      <c r="A176" s="166" t="s">
        <v>251</v>
      </c>
      <c r="B176" s="172"/>
      <c r="C176" s="153"/>
      <c r="D176" s="153"/>
      <c r="E176" s="153"/>
      <c r="F176" s="153"/>
      <c r="G176" s="153"/>
      <c r="H176" s="153"/>
      <c r="K176" s="168"/>
    </row>
    <row r="177" spans="1:11" ht="13.5">
      <c r="A177" s="166" t="s">
        <v>251</v>
      </c>
      <c r="B177" s="172" t="s">
        <v>268</v>
      </c>
      <c r="C177" s="153"/>
      <c r="D177" s="153"/>
      <c r="E177" s="153"/>
      <c r="F177" s="153"/>
      <c r="G177" s="153"/>
      <c r="H177" s="153"/>
      <c r="K177" s="168"/>
    </row>
    <row r="178" spans="1:11" ht="13.5">
      <c r="A178" s="166"/>
      <c r="B178" s="172" t="s">
        <v>269</v>
      </c>
      <c r="C178" s="153"/>
      <c r="D178" s="153"/>
      <c r="E178" s="153"/>
      <c r="F178" s="153"/>
      <c r="G178" s="153"/>
      <c r="H178" s="153"/>
      <c r="K178" s="168"/>
    </row>
    <row r="179" spans="1:11" ht="13.5">
      <c r="A179" s="166"/>
      <c r="B179" s="172" t="s">
        <v>270</v>
      </c>
      <c r="C179" s="153"/>
      <c r="D179" s="153"/>
      <c r="E179" s="153"/>
      <c r="F179" s="153"/>
      <c r="G179" s="153"/>
      <c r="H179" s="153"/>
      <c r="K179" s="168"/>
    </row>
    <row r="180" spans="1:11" ht="13.5">
      <c r="A180" s="166"/>
      <c r="B180" s="172" t="s">
        <v>271</v>
      </c>
      <c r="C180" s="153"/>
      <c r="D180" s="153"/>
      <c r="E180" s="153"/>
      <c r="F180" s="153"/>
      <c r="G180" s="153"/>
      <c r="H180" s="153"/>
      <c r="K180" s="168"/>
    </row>
    <row r="181" spans="1:11" ht="13.5">
      <c r="A181" s="166"/>
      <c r="B181" s="172"/>
      <c r="C181" s="153"/>
      <c r="D181" s="153"/>
      <c r="E181" s="153"/>
      <c r="F181" s="153"/>
      <c r="G181" s="153"/>
      <c r="H181" s="153"/>
      <c r="K181" s="168"/>
    </row>
    <row r="182" spans="1:11" ht="13.5">
      <c r="A182" s="166"/>
      <c r="B182" s="172" t="s">
        <v>272</v>
      </c>
      <c r="C182" s="153"/>
      <c r="D182" s="153"/>
      <c r="E182" s="153"/>
      <c r="F182" s="153"/>
      <c r="G182" s="153"/>
      <c r="H182" s="153"/>
      <c r="K182" s="168"/>
    </row>
    <row r="183" spans="1:11" ht="13.5">
      <c r="A183" s="166"/>
      <c r="B183" s="172" t="s">
        <v>273</v>
      </c>
      <c r="C183" s="153"/>
      <c r="D183" s="153"/>
      <c r="E183" s="153"/>
      <c r="F183" s="153"/>
      <c r="G183" s="153"/>
      <c r="H183" s="153"/>
      <c r="K183" s="168"/>
    </row>
    <row r="184" spans="1:11" ht="13.5">
      <c r="A184" s="166"/>
      <c r="B184" s="172"/>
      <c r="C184" s="153"/>
      <c r="D184" s="153"/>
      <c r="E184" s="153"/>
      <c r="F184" s="153"/>
      <c r="G184" s="153"/>
      <c r="H184" s="153"/>
      <c r="K184" s="168"/>
    </row>
    <row r="185" spans="1:11" ht="13.5">
      <c r="A185" s="166"/>
      <c r="B185" s="172" t="s">
        <v>274</v>
      </c>
      <c r="C185" s="153"/>
      <c r="D185" s="153"/>
      <c r="E185" s="153"/>
      <c r="F185" s="153"/>
      <c r="G185" s="153"/>
      <c r="H185" s="153"/>
      <c r="K185" s="168"/>
    </row>
    <row r="186" spans="1:11" ht="13.5">
      <c r="A186" s="166"/>
      <c r="B186" s="172" t="s">
        <v>275</v>
      </c>
      <c r="C186" s="153"/>
      <c r="D186" s="153"/>
      <c r="E186" s="153"/>
      <c r="F186" s="153"/>
      <c r="G186" s="153"/>
      <c r="H186" s="153"/>
      <c r="K186" s="168"/>
    </row>
    <row r="187" spans="1:11" ht="13.5">
      <c r="A187" s="166"/>
      <c r="B187" s="172" t="s">
        <v>276</v>
      </c>
      <c r="C187" s="153"/>
      <c r="D187" s="153"/>
      <c r="E187" s="153"/>
      <c r="F187" s="153"/>
      <c r="G187" s="153"/>
      <c r="H187" s="153"/>
      <c r="K187" s="168"/>
    </row>
    <row r="188" spans="1:11" ht="13.5">
      <c r="A188" s="166"/>
      <c r="B188" s="172" t="s">
        <v>277</v>
      </c>
      <c r="C188" s="153"/>
      <c r="D188" s="153"/>
      <c r="E188" s="153"/>
      <c r="F188" s="153"/>
      <c r="G188" s="153"/>
      <c r="H188" s="153"/>
      <c r="K188" s="168"/>
    </row>
    <row r="189" spans="1:11" ht="13.5">
      <c r="A189" s="166"/>
      <c r="B189" s="172"/>
      <c r="C189" s="153"/>
      <c r="D189" s="153"/>
      <c r="E189" s="153"/>
      <c r="F189" s="153"/>
      <c r="G189" s="153"/>
      <c r="H189" s="153"/>
      <c r="K189" s="168"/>
    </row>
    <row r="190" spans="1:11" ht="13.5">
      <c r="A190" s="166"/>
      <c r="B190" s="172"/>
      <c r="C190" s="153"/>
      <c r="D190" s="153"/>
      <c r="E190" s="153"/>
      <c r="F190" s="153"/>
      <c r="G190" s="153"/>
      <c r="H190" s="153"/>
      <c r="K190" s="168"/>
    </row>
    <row r="191" spans="1:11" ht="13.5">
      <c r="A191" s="166"/>
      <c r="B191" s="172"/>
      <c r="C191" s="153"/>
      <c r="D191" s="153"/>
      <c r="E191" s="153"/>
      <c r="F191" s="153"/>
      <c r="G191" s="153"/>
      <c r="H191" s="153"/>
      <c r="K191" s="168"/>
    </row>
    <row r="192" spans="1:11" ht="13.5">
      <c r="A192" s="166"/>
      <c r="B192" s="172"/>
      <c r="C192" s="153"/>
      <c r="D192" s="153"/>
      <c r="E192" s="153"/>
      <c r="F192" s="153"/>
      <c r="G192" s="153"/>
      <c r="H192" s="153"/>
      <c r="K192" s="168"/>
    </row>
    <row r="193" spans="1:11" ht="13.5">
      <c r="A193" s="166"/>
      <c r="B193" s="172"/>
      <c r="C193" s="153"/>
      <c r="D193" s="153"/>
      <c r="E193" s="153"/>
      <c r="F193" s="153"/>
      <c r="G193" s="153"/>
      <c r="H193" s="153"/>
      <c r="K193" s="168"/>
    </row>
    <row r="194" spans="1:11" ht="13.5">
      <c r="A194" s="166"/>
      <c r="B194" s="172"/>
      <c r="C194" s="153"/>
      <c r="D194" s="153"/>
      <c r="E194" s="153"/>
      <c r="F194" s="153"/>
      <c r="G194" s="153"/>
      <c r="H194" s="153"/>
      <c r="K194" s="168"/>
    </row>
    <row r="195" spans="1:11" ht="13.5">
      <c r="A195" s="166"/>
      <c r="B195" s="172"/>
      <c r="C195" s="153"/>
      <c r="D195" s="153"/>
      <c r="E195" s="153"/>
      <c r="F195" s="153"/>
      <c r="G195" s="153"/>
      <c r="H195" s="153"/>
      <c r="K195" s="176"/>
    </row>
    <row r="196" spans="1:11" ht="13.5">
      <c r="A196" s="166"/>
      <c r="B196" s="172"/>
      <c r="C196" s="153"/>
      <c r="D196" s="153"/>
      <c r="E196" s="153"/>
      <c r="F196" s="177" t="s">
        <v>278</v>
      </c>
      <c r="G196" s="177"/>
      <c r="H196" s="177"/>
      <c r="I196" s="177"/>
      <c r="J196" s="178" t="s">
        <v>279</v>
      </c>
      <c r="K196" s="179"/>
    </row>
    <row r="197" spans="1:11" ht="13.5">
      <c r="A197" s="166"/>
      <c r="B197" s="172"/>
      <c r="C197" s="153"/>
      <c r="D197" s="153"/>
      <c r="E197" s="153"/>
      <c r="F197" s="177"/>
      <c r="G197" s="177"/>
      <c r="H197" s="177"/>
      <c r="I197" s="177"/>
      <c r="J197" s="178"/>
      <c r="K197" s="180"/>
    </row>
    <row r="198" spans="1:11" ht="13.5">
      <c r="A198" s="166"/>
      <c r="B198" s="172"/>
      <c r="C198" s="153"/>
      <c r="D198" s="153"/>
      <c r="E198" s="153"/>
      <c r="F198" s="153"/>
      <c r="G198" s="153"/>
      <c r="H198" s="153"/>
      <c r="K198" s="168"/>
    </row>
    <row r="199" spans="1:11" ht="13.5">
      <c r="A199" s="166"/>
      <c r="B199" s="172"/>
      <c r="C199" s="153"/>
      <c r="D199" s="153"/>
      <c r="E199" s="153"/>
      <c r="F199" s="153"/>
      <c r="G199" s="153"/>
      <c r="H199" s="153"/>
      <c r="K199" s="168"/>
    </row>
    <row r="200" spans="1:11" ht="13.5">
      <c r="A200" s="166"/>
      <c r="B200" s="172"/>
      <c r="C200" s="153"/>
      <c r="D200" s="153"/>
      <c r="E200" s="153"/>
      <c r="F200" s="153"/>
      <c r="G200" s="153"/>
      <c r="H200" s="153"/>
      <c r="K200" s="168"/>
    </row>
    <row r="201" spans="1:11" ht="13.5">
      <c r="A201" s="166"/>
      <c r="B201" s="172"/>
      <c r="C201" s="153"/>
      <c r="D201" s="153"/>
      <c r="E201" s="153"/>
      <c r="F201" s="153"/>
      <c r="G201" s="153"/>
      <c r="H201" s="153"/>
      <c r="K201" s="168"/>
    </row>
    <row r="202" spans="1:11" ht="13.5">
      <c r="A202" s="166"/>
      <c r="B202" s="172"/>
      <c r="C202" s="153"/>
      <c r="D202" s="153"/>
      <c r="E202" s="153"/>
      <c r="F202" s="153"/>
      <c r="G202" s="153"/>
      <c r="H202" s="153"/>
      <c r="K202" s="168"/>
    </row>
    <row r="203" spans="1:11" ht="13.5">
      <c r="A203" s="181"/>
      <c r="B203" s="182"/>
      <c r="C203" s="160"/>
      <c r="D203" s="160"/>
      <c r="E203" s="160"/>
      <c r="F203" s="160"/>
      <c r="G203" s="160"/>
      <c r="H203" s="160"/>
      <c r="I203" s="160"/>
      <c r="J203" s="160"/>
      <c r="K203" s="180"/>
    </row>
    <row r="204" spans="1:11" ht="13.5">
      <c r="A204" s="166"/>
      <c r="B204" s="172"/>
      <c r="C204" s="153"/>
      <c r="D204" s="153"/>
      <c r="E204" s="153"/>
      <c r="F204" s="153"/>
      <c r="G204" s="153"/>
      <c r="H204" s="153"/>
      <c r="K204" s="168"/>
    </row>
    <row r="205" spans="1:11" ht="13.5">
      <c r="A205" s="166"/>
      <c r="B205" s="175" t="s">
        <v>280</v>
      </c>
      <c r="C205" s="153"/>
      <c r="D205" s="153"/>
      <c r="E205" s="153"/>
      <c r="F205" s="153"/>
      <c r="G205" s="153"/>
      <c r="H205" s="153"/>
      <c r="K205" s="168"/>
    </row>
    <row r="206" spans="1:11" ht="13.5">
      <c r="A206" s="166"/>
      <c r="B206" s="169"/>
      <c r="C206" s="153"/>
      <c r="D206" s="153"/>
      <c r="E206" s="153"/>
      <c r="F206" s="153"/>
      <c r="G206" s="153"/>
      <c r="H206" s="153"/>
      <c r="K206" s="168"/>
    </row>
    <row r="207" spans="1:11" ht="13.5">
      <c r="A207" s="166" t="s">
        <v>6</v>
      </c>
      <c r="B207" s="169" t="s">
        <v>281</v>
      </c>
      <c r="C207" s="153"/>
      <c r="D207" s="153"/>
      <c r="E207" s="153"/>
      <c r="F207" s="153"/>
      <c r="G207" s="153"/>
      <c r="H207" s="153"/>
      <c r="K207" s="168"/>
    </row>
    <row r="208" spans="1:11" ht="13.5">
      <c r="A208" s="166"/>
      <c r="B208" s="167"/>
      <c r="C208" s="153"/>
      <c r="D208" s="153"/>
      <c r="E208" s="153"/>
      <c r="F208" s="153"/>
      <c r="G208" s="153"/>
      <c r="H208" s="153"/>
      <c r="K208" s="168"/>
    </row>
    <row r="209" spans="1:11" ht="13.5">
      <c r="A209" s="166"/>
      <c r="B209" s="167" t="s">
        <v>282</v>
      </c>
      <c r="C209" s="153"/>
      <c r="D209" s="153"/>
      <c r="E209" s="153"/>
      <c r="F209" s="153"/>
      <c r="G209" s="153"/>
      <c r="H209" s="153"/>
      <c r="K209" s="168"/>
    </row>
    <row r="210" spans="1:11" ht="13.5">
      <c r="A210" s="166"/>
      <c r="B210" s="167" t="s">
        <v>283</v>
      </c>
      <c r="C210" s="153"/>
      <c r="D210" s="153"/>
      <c r="E210" s="153"/>
      <c r="F210" s="153"/>
      <c r="G210" s="153"/>
      <c r="H210" s="153"/>
      <c r="K210" s="168"/>
    </row>
    <row r="211" spans="1:11" ht="13.5">
      <c r="A211" s="166"/>
      <c r="B211" s="167" t="s">
        <v>284</v>
      </c>
      <c r="C211" s="153"/>
      <c r="D211" s="153"/>
      <c r="E211" s="153"/>
      <c r="F211" s="153"/>
      <c r="G211" s="153"/>
      <c r="H211" s="153"/>
      <c r="K211" s="168"/>
    </row>
    <row r="212" spans="1:11" ht="13.5">
      <c r="A212" s="166"/>
      <c r="B212" s="167" t="s">
        <v>285</v>
      </c>
      <c r="C212" s="153"/>
      <c r="D212" s="153"/>
      <c r="E212" s="153"/>
      <c r="F212" s="153"/>
      <c r="G212" s="153"/>
      <c r="H212" s="153"/>
      <c r="K212" s="168"/>
    </row>
    <row r="213" spans="1:11" ht="13.5">
      <c r="A213" s="166"/>
      <c r="B213" s="167" t="s">
        <v>286</v>
      </c>
      <c r="C213" s="153"/>
      <c r="D213" s="153"/>
      <c r="E213" s="153"/>
      <c r="F213" s="153"/>
      <c r="G213" s="153"/>
      <c r="H213" s="153"/>
      <c r="K213" s="168"/>
    </row>
    <row r="214" spans="1:11" ht="13.5">
      <c r="A214" s="166"/>
      <c r="B214" s="167"/>
      <c r="C214" s="153"/>
      <c r="D214" s="153"/>
      <c r="E214" s="153"/>
      <c r="F214" s="153"/>
      <c r="G214" s="153"/>
      <c r="H214" s="153"/>
      <c r="K214" s="168"/>
    </row>
    <row r="215" spans="1:11" ht="13.5">
      <c r="A215" s="166" t="s">
        <v>7</v>
      </c>
      <c r="B215" s="169" t="s">
        <v>287</v>
      </c>
      <c r="C215" s="153"/>
      <c r="D215" s="153"/>
      <c r="E215" s="153"/>
      <c r="F215" s="153"/>
      <c r="G215" s="153"/>
      <c r="H215" s="153"/>
      <c r="K215" s="168"/>
    </row>
    <row r="216" spans="1:11" ht="13.5">
      <c r="A216" s="166"/>
      <c r="B216" s="167"/>
      <c r="C216" s="153"/>
      <c r="D216" s="153"/>
      <c r="E216" s="153"/>
      <c r="F216" s="153"/>
      <c r="G216" s="153"/>
      <c r="H216" s="153"/>
      <c r="K216" s="168"/>
    </row>
    <row r="217" spans="1:11" ht="13.5">
      <c r="A217" s="166"/>
      <c r="B217" s="167" t="s">
        <v>288</v>
      </c>
      <c r="C217" s="153"/>
      <c r="D217" s="153"/>
      <c r="E217" s="153"/>
      <c r="F217" s="153"/>
      <c r="G217" s="153"/>
      <c r="H217" s="153"/>
      <c r="K217" s="168"/>
    </row>
    <row r="218" spans="1:11" ht="13.5">
      <c r="A218" s="166"/>
      <c r="B218" s="167" t="s">
        <v>289</v>
      </c>
      <c r="C218" s="153"/>
      <c r="D218" s="153"/>
      <c r="E218" s="153"/>
      <c r="F218" s="153"/>
      <c r="G218" s="153"/>
      <c r="H218" s="153"/>
      <c r="K218" s="168"/>
    </row>
    <row r="219" spans="1:11" ht="13.5">
      <c r="A219" s="166"/>
      <c r="B219" s="167"/>
      <c r="C219" s="153"/>
      <c r="D219" s="153"/>
      <c r="E219" s="153"/>
      <c r="F219" s="153"/>
      <c r="G219" s="153"/>
      <c r="H219" s="153"/>
      <c r="K219" s="168"/>
    </row>
    <row r="220" spans="1:11" ht="13.5">
      <c r="A220" s="166" t="s">
        <v>8</v>
      </c>
      <c r="B220" s="169" t="s">
        <v>290</v>
      </c>
      <c r="C220" s="153"/>
      <c r="D220" s="153"/>
      <c r="E220" s="153"/>
      <c r="F220" s="153"/>
      <c r="G220" s="153"/>
      <c r="H220" s="153"/>
      <c r="K220" s="168"/>
    </row>
    <row r="221" spans="1:11" ht="13.5">
      <c r="A221" s="166"/>
      <c r="B221" s="167"/>
      <c r="C221" s="153"/>
      <c r="D221" s="153"/>
      <c r="E221" s="153"/>
      <c r="F221" s="153"/>
      <c r="G221" s="153"/>
      <c r="H221" s="153"/>
      <c r="K221" s="168"/>
    </row>
    <row r="222" spans="1:11" ht="13.5">
      <c r="A222" s="166"/>
      <c r="B222" s="167" t="s">
        <v>291</v>
      </c>
      <c r="C222" s="153"/>
      <c r="D222" s="153"/>
      <c r="E222" s="153"/>
      <c r="F222" s="153"/>
      <c r="G222" s="153"/>
      <c r="H222" s="153"/>
      <c r="K222" s="168"/>
    </row>
    <row r="223" spans="1:11" ht="13.5">
      <c r="A223" s="166"/>
      <c r="B223" s="167"/>
      <c r="C223" s="153"/>
      <c r="D223" s="153"/>
      <c r="E223" s="153"/>
      <c r="F223" s="153"/>
      <c r="G223" s="153"/>
      <c r="H223" s="153"/>
      <c r="K223" s="168"/>
    </row>
    <row r="224" spans="1:11" ht="13.5">
      <c r="A224" s="166"/>
      <c r="B224" s="167" t="s">
        <v>292</v>
      </c>
      <c r="C224" s="153"/>
      <c r="D224" s="153" t="s">
        <v>293</v>
      </c>
      <c r="E224" s="153"/>
      <c r="F224" s="153"/>
      <c r="G224" s="153"/>
      <c r="H224" s="153"/>
      <c r="K224" s="168"/>
    </row>
    <row r="225" spans="1:11" ht="13.5">
      <c r="A225" s="166"/>
      <c r="B225" s="167"/>
      <c r="C225" s="153"/>
      <c r="D225" s="153"/>
      <c r="E225" s="153"/>
      <c r="F225" s="153"/>
      <c r="G225" s="153"/>
      <c r="H225" s="153"/>
      <c r="K225" s="168"/>
    </row>
    <row r="226" spans="1:11" ht="13.5">
      <c r="A226" s="166" t="s">
        <v>294</v>
      </c>
      <c r="B226" s="167" t="s">
        <v>295</v>
      </c>
      <c r="C226" s="153"/>
      <c r="D226" s="153" t="s">
        <v>296</v>
      </c>
      <c r="E226" s="153"/>
      <c r="F226" s="153"/>
      <c r="G226" s="153"/>
      <c r="H226" s="153"/>
      <c r="K226" s="168"/>
    </row>
    <row r="227" spans="1:11" ht="13.5">
      <c r="A227" s="166"/>
      <c r="B227" s="167"/>
      <c r="C227" s="153"/>
      <c r="D227" s="153"/>
      <c r="E227" s="153"/>
      <c r="F227" s="153"/>
      <c r="G227" s="153"/>
      <c r="H227" s="153"/>
      <c r="K227" s="168"/>
    </row>
    <row r="228" spans="1:11" ht="13.5">
      <c r="A228" s="166" t="s">
        <v>294</v>
      </c>
      <c r="B228" s="167" t="s">
        <v>297</v>
      </c>
      <c r="C228" s="153"/>
      <c r="D228" s="153" t="s">
        <v>298</v>
      </c>
      <c r="E228" s="153"/>
      <c r="F228" s="153"/>
      <c r="G228" s="153"/>
      <c r="H228" s="153"/>
      <c r="K228" s="168"/>
    </row>
    <row r="229" spans="1:11" ht="13.5">
      <c r="A229" s="166"/>
      <c r="B229" s="167"/>
      <c r="C229" s="153"/>
      <c r="D229" s="153" t="s">
        <v>299</v>
      </c>
      <c r="E229" s="153"/>
      <c r="F229" s="153"/>
      <c r="G229" s="153"/>
      <c r="H229" s="153"/>
      <c r="K229" s="168"/>
    </row>
    <row r="230" spans="1:11" ht="13.5">
      <c r="A230" s="166"/>
      <c r="B230" s="167"/>
      <c r="C230" s="153"/>
      <c r="D230" s="153"/>
      <c r="E230" s="153"/>
      <c r="F230" s="153"/>
      <c r="G230" s="153"/>
      <c r="H230" s="153"/>
      <c r="K230" s="168"/>
    </row>
    <row r="231" spans="1:11" ht="13.5">
      <c r="A231" s="166"/>
      <c r="B231" s="167" t="s">
        <v>300</v>
      </c>
      <c r="C231" s="153"/>
      <c r="D231" s="153" t="s">
        <v>301</v>
      </c>
      <c r="E231" s="153"/>
      <c r="F231" s="153"/>
      <c r="G231" s="153"/>
      <c r="H231" s="153"/>
      <c r="K231" s="168"/>
    </row>
    <row r="232" spans="1:11" ht="13.5">
      <c r="A232" s="166"/>
      <c r="B232" s="167"/>
      <c r="C232" s="153"/>
      <c r="D232" s="153"/>
      <c r="E232" s="153"/>
      <c r="F232" s="153"/>
      <c r="G232" s="153"/>
      <c r="H232" s="153"/>
      <c r="K232" s="168"/>
    </row>
    <row r="233" spans="1:11" ht="13.5">
      <c r="A233" s="166" t="s">
        <v>294</v>
      </c>
      <c r="B233" s="167" t="s">
        <v>302</v>
      </c>
      <c r="C233" s="153"/>
      <c r="D233" s="153" t="s">
        <v>303</v>
      </c>
      <c r="E233" s="153"/>
      <c r="F233" s="153"/>
      <c r="G233" s="153"/>
      <c r="H233" s="153"/>
      <c r="K233" s="168"/>
    </row>
    <row r="234" spans="1:11" ht="13.5">
      <c r="A234" s="166"/>
      <c r="B234" s="167"/>
      <c r="C234" s="153"/>
      <c r="D234" s="153"/>
      <c r="E234" s="153"/>
      <c r="F234" s="153"/>
      <c r="G234" s="153"/>
      <c r="H234" s="153"/>
      <c r="K234" s="168"/>
    </row>
    <row r="235" spans="1:11" ht="13.5">
      <c r="A235" s="166" t="s">
        <v>294</v>
      </c>
      <c r="B235" s="167" t="s">
        <v>304</v>
      </c>
      <c r="C235" s="153"/>
      <c r="D235" s="153" t="s">
        <v>305</v>
      </c>
      <c r="E235" s="153"/>
      <c r="F235" s="153"/>
      <c r="G235" s="153"/>
      <c r="H235" s="153"/>
      <c r="K235" s="168"/>
    </row>
    <row r="236" spans="1:11" ht="13.5">
      <c r="A236" s="166"/>
      <c r="B236" s="167"/>
      <c r="C236" s="153"/>
      <c r="D236" s="153"/>
      <c r="E236" s="153"/>
      <c r="F236" s="153"/>
      <c r="G236" s="153"/>
      <c r="H236" s="153"/>
      <c r="K236" s="168"/>
    </row>
    <row r="237" spans="1:11" ht="13.5">
      <c r="A237" s="166" t="s">
        <v>294</v>
      </c>
      <c r="B237" s="167" t="s">
        <v>306</v>
      </c>
      <c r="C237" s="153"/>
      <c r="D237" s="153" t="s">
        <v>307</v>
      </c>
      <c r="E237" s="153"/>
      <c r="F237" s="153"/>
      <c r="G237" s="153"/>
      <c r="H237" s="153"/>
      <c r="K237" s="168"/>
    </row>
    <row r="238" spans="1:11" ht="13.5">
      <c r="A238" s="166"/>
      <c r="B238" s="167"/>
      <c r="C238" s="153"/>
      <c r="D238" s="153"/>
      <c r="E238" s="153"/>
      <c r="F238" s="153"/>
      <c r="G238" s="153"/>
      <c r="H238" s="153"/>
      <c r="K238" s="168"/>
    </row>
    <row r="239" spans="1:11" ht="13.5">
      <c r="A239" s="166" t="s">
        <v>294</v>
      </c>
      <c r="B239" s="167" t="s">
        <v>308</v>
      </c>
      <c r="C239" s="153"/>
      <c r="D239" s="153" t="s">
        <v>309</v>
      </c>
      <c r="E239" s="153"/>
      <c r="F239" s="153"/>
      <c r="G239" s="153"/>
      <c r="H239" s="153"/>
      <c r="K239" s="168"/>
    </row>
    <row r="240" spans="1:11" ht="13.5">
      <c r="A240" s="166"/>
      <c r="B240" s="167"/>
      <c r="C240" s="153"/>
      <c r="D240" s="153"/>
      <c r="E240" s="153"/>
      <c r="F240" s="153"/>
      <c r="G240" s="153"/>
      <c r="H240" s="153"/>
      <c r="K240" s="168"/>
    </row>
    <row r="241" spans="1:11" ht="13.5">
      <c r="A241" s="166" t="s">
        <v>294</v>
      </c>
      <c r="B241" s="167" t="s">
        <v>310</v>
      </c>
      <c r="C241" s="153"/>
      <c r="D241" s="153" t="s">
        <v>311</v>
      </c>
      <c r="E241" s="153"/>
      <c r="F241" s="153"/>
      <c r="G241" s="153"/>
      <c r="H241" s="153"/>
      <c r="K241" s="168"/>
    </row>
    <row r="242" spans="1:11" ht="13.5">
      <c r="A242" s="166"/>
      <c r="B242" s="167"/>
      <c r="C242" s="153"/>
      <c r="D242" s="153"/>
      <c r="E242" s="153"/>
      <c r="F242" s="153"/>
      <c r="G242" s="153"/>
      <c r="H242" s="153"/>
      <c r="K242" s="168"/>
    </row>
    <row r="243" spans="1:11" ht="13.5">
      <c r="A243" s="166" t="s">
        <v>294</v>
      </c>
      <c r="B243" s="167" t="s">
        <v>312</v>
      </c>
      <c r="C243" s="153"/>
      <c r="D243" s="153" t="s">
        <v>313</v>
      </c>
      <c r="E243" s="153"/>
      <c r="F243" s="153"/>
      <c r="G243" s="153"/>
      <c r="H243" s="153"/>
      <c r="K243" s="168"/>
    </row>
    <row r="244" spans="1:11" ht="13.5">
      <c r="A244" s="166"/>
      <c r="B244" s="167"/>
      <c r="C244" s="153"/>
      <c r="D244" s="153"/>
      <c r="E244" s="153"/>
      <c r="F244" s="153"/>
      <c r="G244" s="153"/>
      <c r="H244" s="153"/>
      <c r="K244" s="168"/>
    </row>
    <row r="245" spans="1:11" ht="13.5">
      <c r="A245" s="166" t="s">
        <v>294</v>
      </c>
      <c r="B245" s="167" t="s">
        <v>314</v>
      </c>
      <c r="C245" s="153"/>
      <c r="D245" s="153" t="s">
        <v>315</v>
      </c>
      <c r="E245" s="153"/>
      <c r="F245" s="153"/>
      <c r="G245" s="153"/>
      <c r="H245" s="153"/>
      <c r="K245" s="168"/>
    </row>
    <row r="246" spans="1:11" ht="13.5">
      <c r="A246" s="166"/>
      <c r="B246" s="167"/>
      <c r="C246" s="153"/>
      <c r="D246" s="153"/>
      <c r="E246" s="153"/>
      <c r="F246" s="153"/>
      <c r="G246" s="153"/>
      <c r="H246" s="153"/>
      <c r="K246" s="168"/>
    </row>
    <row r="247" spans="1:11" ht="13.5">
      <c r="A247" s="166" t="s">
        <v>9</v>
      </c>
      <c r="B247" s="169" t="s">
        <v>316</v>
      </c>
      <c r="C247" s="153"/>
      <c r="D247" s="153"/>
      <c r="E247" s="153"/>
      <c r="F247" s="153"/>
      <c r="G247" s="153"/>
      <c r="H247" s="153"/>
      <c r="K247" s="168"/>
    </row>
    <row r="248" spans="1:11" ht="13.5">
      <c r="A248" s="166"/>
      <c r="B248" s="167"/>
      <c r="C248" s="153"/>
      <c r="D248" s="153"/>
      <c r="E248" s="153"/>
      <c r="F248" s="153"/>
      <c r="G248" s="153"/>
      <c r="H248" s="153"/>
      <c r="K248" s="168"/>
    </row>
    <row r="249" spans="1:11" ht="13.5">
      <c r="A249" s="166"/>
      <c r="B249" s="167" t="s">
        <v>317</v>
      </c>
      <c r="C249" s="153"/>
      <c r="D249" s="153"/>
      <c r="E249" s="153"/>
      <c r="F249" s="153"/>
      <c r="G249" s="153"/>
      <c r="H249" s="153"/>
      <c r="K249" s="168"/>
    </row>
    <row r="250" spans="1:11" ht="13.5">
      <c r="A250" s="166"/>
      <c r="B250" s="167" t="s">
        <v>318</v>
      </c>
      <c r="C250" s="153"/>
      <c r="D250" s="153"/>
      <c r="E250" s="153"/>
      <c r="F250" s="153"/>
      <c r="G250" s="153"/>
      <c r="H250" s="153"/>
      <c r="K250" s="168"/>
    </row>
    <row r="251" spans="1:11" ht="13.5">
      <c r="A251" s="166"/>
      <c r="B251" s="167" t="s">
        <v>319</v>
      </c>
      <c r="C251" s="153"/>
      <c r="D251" s="153"/>
      <c r="E251" s="153"/>
      <c r="F251" s="153"/>
      <c r="G251" s="153"/>
      <c r="H251" s="153"/>
      <c r="K251" s="168"/>
    </row>
    <row r="252" spans="1:11" ht="13.5">
      <c r="A252" s="166"/>
      <c r="B252" s="167" t="s">
        <v>320</v>
      </c>
      <c r="C252" s="153"/>
      <c r="D252" s="153"/>
      <c r="E252" s="153"/>
      <c r="F252" s="153"/>
      <c r="G252" s="153"/>
      <c r="H252" s="153"/>
      <c r="K252" s="168"/>
    </row>
    <row r="253" spans="1:11" ht="13.5">
      <c r="A253" s="166" t="s">
        <v>294</v>
      </c>
      <c r="B253" s="167" t="s">
        <v>321</v>
      </c>
      <c r="C253" s="153"/>
      <c r="D253" s="153"/>
      <c r="E253" s="153"/>
      <c r="F253" s="153"/>
      <c r="G253" s="153"/>
      <c r="H253" s="153"/>
      <c r="K253" s="168"/>
    </row>
    <row r="254" spans="1:11" ht="13.5">
      <c r="A254" s="166"/>
      <c r="B254" s="167" t="s">
        <v>322</v>
      </c>
      <c r="C254" s="153"/>
      <c r="D254" s="153"/>
      <c r="E254" s="153"/>
      <c r="F254" s="153"/>
      <c r="G254" s="153"/>
      <c r="H254" s="153"/>
      <c r="K254" s="168"/>
    </row>
    <row r="255" spans="1:11" ht="13.5">
      <c r="A255" s="166"/>
      <c r="B255" s="167" t="s">
        <v>323</v>
      </c>
      <c r="C255" s="153"/>
      <c r="D255" s="153"/>
      <c r="E255" s="153"/>
      <c r="F255" s="153"/>
      <c r="G255" s="153"/>
      <c r="H255" s="153"/>
      <c r="K255" s="168"/>
    </row>
    <row r="256" spans="1:11" ht="13.5">
      <c r="A256" s="166"/>
      <c r="B256" s="167"/>
      <c r="C256" s="153"/>
      <c r="D256" s="153"/>
      <c r="E256" s="153"/>
      <c r="F256" s="153"/>
      <c r="G256" s="153"/>
      <c r="H256" s="153"/>
      <c r="K256" s="168"/>
    </row>
    <row r="257" spans="1:11" ht="13.5">
      <c r="A257" s="166" t="s">
        <v>10</v>
      </c>
      <c r="B257" s="169" t="s">
        <v>324</v>
      </c>
      <c r="C257" s="153"/>
      <c r="D257" s="153"/>
      <c r="E257" s="153"/>
      <c r="F257" s="153"/>
      <c r="G257" s="153"/>
      <c r="H257" s="153"/>
      <c r="K257" s="168"/>
    </row>
    <row r="258" spans="1:11" ht="13.5">
      <c r="A258" s="166"/>
      <c r="B258" s="167"/>
      <c r="C258" s="153"/>
      <c r="D258" s="153"/>
      <c r="E258" s="153"/>
      <c r="F258" s="153"/>
      <c r="G258" s="153"/>
      <c r="H258" s="153"/>
      <c r="K258" s="168"/>
    </row>
    <row r="259" spans="1:11" ht="13.5">
      <c r="A259" s="166"/>
      <c r="B259" s="167" t="s">
        <v>325</v>
      </c>
      <c r="C259" s="153"/>
      <c r="D259" s="153"/>
      <c r="E259" s="153"/>
      <c r="F259" s="153"/>
      <c r="G259" s="153"/>
      <c r="H259" s="153"/>
      <c r="K259" s="168"/>
    </row>
    <row r="260" spans="1:11" ht="13.5">
      <c r="A260" s="166"/>
      <c r="B260" s="167" t="s">
        <v>326</v>
      </c>
      <c r="C260" s="153"/>
      <c r="D260" s="153"/>
      <c r="E260" s="153"/>
      <c r="F260" s="153"/>
      <c r="G260" s="153"/>
      <c r="H260" s="153"/>
      <c r="K260" s="168"/>
    </row>
    <row r="261" spans="1:11" ht="13.5">
      <c r="A261" s="166"/>
      <c r="B261" s="167" t="s">
        <v>327</v>
      </c>
      <c r="C261" s="153"/>
      <c r="D261" s="153"/>
      <c r="E261" s="153"/>
      <c r="F261" s="153"/>
      <c r="G261" s="153"/>
      <c r="H261" s="153"/>
      <c r="K261" s="168"/>
    </row>
    <row r="262" spans="1:11" ht="13.5">
      <c r="A262" s="166"/>
      <c r="B262" s="167" t="s">
        <v>328</v>
      </c>
      <c r="C262" s="153"/>
      <c r="D262" s="153"/>
      <c r="E262" s="153"/>
      <c r="F262" s="153"/>
      <c r="G262" s="153"/>
      <c r="H262" s="153"/>
      <c r="K262" s="168"/>
    </row>
    <row r="263" spans="1:11" ht="13.5">
      <c r="A263" s="166"/>
      <c r="B263" s="167" t="s">
        <v>329</v>
      </c>
      <c r="C263" s="153"/>
      <c r="D263" s="153"/>
      <c r="E263" s="153"/>
      <c r="F263" s="153"/>
      <c r="G263" s="153"/>
      <c r="H263" s="153"/>
      <c r="K263" s="168"/>
    </row>
    <row r="264" spans="1:11" ht="13.5">
      <c r="A264" s="166"/>
      <c r="B264" s="167" t="s">
        <v>330</v>
      </c>
      <c r="C264" s="153"/>
      <c r="D264" s="153"/>
      <c r="E264" s="153"/>
      <c r="F264" s="153"/>
      <c r="G264" s="153"/>
      <c r="H264" s="153"/>
      <c r="K264" s="168"/>
    </row>
    <row r="265" spans="1:11" ht="13.5">
      <c r="A265" s="166"/>
      <c r="B265" s="167"/>
      <c r="C265" s="153"/>
      <c r="D265" s="153"/>
      <c r="E265" s="153"/>
      <c r="F265" s="153"/>
      <c r="G265" s="153"/>
      <c r="H265" s="153"/>
      <c r="K265" s="168"/>
    </row>
    <row r="266" spans="1:11" ht="13.5">
      <c r="A266" s="166"/>
      <c r="B266" s="167"/>
      <c r="C266" s="153"/>
      <c r="D266" s="153"/>
      <c r="E266" s="153"/>
      <c r="F266" s="153"/>
      <c r="G266" s="153"/>
      <c r="H266" s="153"/>
      <c r="K266" s="168"/>
    </row>
    <row r="267" spans="1:11" ht="13.5">
      <c r="A267" s="166"/>
      <c r="B267" s="167"/>
      <c r="C267" s="153"/>
      <c r="D267" s="153"/>
      <c r="E267" s="153"/>
      <c r="F267" s="153"/>
      <c r="G267" s="153"/>
      <c r="H267" s="153"/>
      <c r="K267" s="168"/>
    </row>
    <row r="268" spans="1:11" ht="13.5">
      <c r="A268" s="166"/>
      <c r="B268" s="167"/>
      <c r="C268" s="153"/>
      <c r="D268" s="153"/>
      <c r="E268" s="153"/>
      <c r="F268" s="153"/>
      <c r="G268" s="153"/>
      <c r="H268" s="153"/>
      <c r="K268" s="176"/>
    </row>
    <row r="269" spans="1:11" ht="13.5">
      <c r="A269" s="166"/>
      <c r="B269" s="167"/>
      <c r="C269" s="153"/>
      <c r="D269" s="153"/>
      <c r="E269" s="153"/>
      <c r="F269" s="177" t="s">
        <v>278</v>
      </c>
      <c r="G269" s="153"/>
      <c r="H269" s="177"/>
      <c r="I269" s="177"/>
      <c r="J269" s="178" t="s">
        <v>279</v>
      </c>
      <c r="K269" s="179">
        <f>SUM(K204:K267)</f>
        <v>0</v>
      </c>
    </row>
    <row r="270" spans="1:11" ht="13.5">
      <c r="A270" s="166"/>
      <c r="B270" s="183"/>
      <c r="C270" s="153"/>
      <c r="D270" s="153"/>
      <c r="E270" s="153"/>
      <c r="F270" s="177"/>
      <c r="G270" s="153"/>
      <c r="H270" s="177"/>
      <c r="I270" s="177"/>
      <c r="J270" s="177"/>
      <c r="K270" s="180"/>
    </row>
    <row r="271" spans="1:11" ht="13.5">
      <c r="A271" s="166"/>
      <c r="B271" s="183"/>
      <c r="C271" s="153"/>
      <c r="D271" s="153"/>
      <c r="E271" s="153"/>
      <c r="F271" s="177"/>
      <c r="G271" s="153"/>
      <c r="H271" s="177"/>
      <c r="I271" s="177"/>
      <c r="J271" s="177"/>
      <c r="K271" s="168"/>
    </row>
    <row r="272" spans="1:11" ht="13.5">
      <c r="A272" s="166"/>
      <c r="B272" s="183"/>
      <c r="C272" s="153"/>
      <c r="D272" s="153"/>
      <c r="E272" s="153"/>
      <c r="F272" s="177"/>
      <c r="G272" s="153"/>
      <c r="H272" s="177"/>
      <c r="I272" s="177"/>
      <c r="J272" s="177"/>
      <c r="K272" s="168"/>
    </row>
    <row r="273" spans="1:11" ht="13.5">
      <c r="A273" s="181"/>
      <c r="B273" s="184"/>
      <c r="C273" s="160"/>
      <c r="D273" s="160"/>
      <c r="E273" s="160"/>
      <c r="F273" s="185"/>
      <c r="G273" s="160"/>
      <c r="H273" s="185"/>
      <c r="I273" s="185"/>
      <c r="J273" s="185"/>
      <c r="K273" s="180"/>
    </row>
    <row r="274" spans="1:11" ht="13.5">
      <c r="A274" s="186"/>
      <c r="B274" s="187"/>
      <c r="C274" s="148"/>
      <c r="D274" s="148"/>
      <c r="E274" s="148"/>
      <c r="F274" s="148"/>
      <c r="G274" s="148"/>
      <c r="H274" s="148"/>
      <c r="I274" s="148"/>
      <c r="J274" s="148"/>
      <c r="K274" s="176"/>
    </row>
    <row r="275" spans="1:11" ht="13.5">
      <c r="A275" s="166" t="s">
        <v>6</v>
      </c>
      <c r="B275" s="169" t="s">
        <v>331</v>
      </c>
      <c r="C275" s="153"/>
      <c r="D275" s="153"/>
      <c r="E275" s="153"/>
      <c r="F275" s="153"/>
      <c r="G275" s="153"/>
      <c r="H275" s="153"/>
      <c r="K275" s="168"/>
    </row>
    <row r="276" spans="1:11" ht="13.5">
      <c r="A276" s="166"/>
      <c r="B276" s="167"/>
      <c r="C276" s="153"/>
      <c r="D276" s="153"/>
      <c r="E276" s="153"/>
      <c r="F276" s="153"/>
      <c r="G276" s="153"/>
      <c r="H276" s="153"/>
      <c r="K276" s="168"/>
    </row>
    <row r="277" spans="1:11" ht="13.5">
      <c r="A277" s="166"/>
      <c r="B277" s="167" t="s">
        <v>332</v>
      </c>
      <c r="C277" s="153"/>
      <c r="D277" s="153"/>
      <c r="E277" s="153"/>
      <c r="F277" s="153"/>
      <c r="G277" s="153"/>
      <c r="H277" s="153"/>
      <c r="K277" s="168"/>
    </row>
    <row r="278" spans="1:11" ht="13.5">
      <c r="A278" s="166"/>
      <c r="B278" s="167" t="s">
        <v>333</v>
      </c>
      <c r="C278" s="153"/>
      <c r="D278" s="153"/>
      <c r="E278" s="153"/>
      <c r="F278" s="153"/>
      <c r="G278" s="153"/>
      <c r="H278" s="153"/>
      <c r="K278" s="168"/>
    </row>
    <row r="279" spans="1:11" ht="13.5">
      <c r="A279" s="166"/>
      <c r="B279" s="167" t="s">
        <v>334</v>
      </c>
      <c r="C279" s="153"/>
      <c r="D279" s="153"/>
      <c r="E279" s="153"/>
      <c r="F279" s="153"/>
      <c r="G279" s="153"/>
      <c r="H279" s="153"/>
      <c r="K279" s="168"/>
    </row>
    <row r="280" spans="1:11" ht="13.5">
      <c r="A280" s="166"/>
      <c r="B280" s="167" t="s">
        <v>335</v>
      </c>
      <c r="C280" s="153"/>
      <c r="D280" s="153"/>
      <c r="E280" s="153"/>
      <c r="F280" s="153"/>
      <c r="G280" s="153"/>
      <c r="H280" s="153"/>
      <c r="K280" s="168"/>
    </row>
    <row r="281" spans="1:11" ht="13.5">
      <c r="A281" s="166"/>
      <c r="B281" s="167"/>
      <c r="C281" s="153"/>
      <c r="D281" s="153"/>
      <c r="E281" s="153"/>
      <c r="F281" s="153"/>
      <c r="G281" s="153"/>
      <c r="H281" s="153"/>
      <c r="K281" s="168"/>
    </row>
    <row r="282" spans="1:11" ht="13.5">
      <c r="A282" s="166"/>
      <c r="B282" s="167" t="s">
        <v>336</v>
      </c>
      <c r="C282" s="153"/>
      <c r="D282" s="153"/>
      <c r="E282" s="153"/>
      <c r="F282" s="153"/>
      <c r="G282" s="153"/>
      <c r="H282" s="153"/>
      <c r="K282" s="168"/>
    </row>
    <row r="283" spans="1:11" ht="13.5">
      <c r="A283" s="166"/>
      <c r="B283" s="167" t="s">
        <v>337</v>
      </c>
      <c r="C283" s="153"/>
      <c r="D283" s="153"/>
      <c r="E283" s="153"/>
      <c r="F283" s="153"/>
      <c r="G283" s="153"/>
      <c r="H283" s="153"/>
      <c r="K283" s="168"/>
    </row>
    <row r="284" spans="1:11" ht="13.5">
      <c r="A284" s="166"/>
      <c r="B284" s="167"/>
      <c r="C284" s="153"/>
      <c r="D284" s="153"/>
      <c r="E284" s="153"/>
      <c r="F284" s="153"/>
      <c r="G284" s="153"/>
      <c r="H284" s="153"/>
      <c r="K284" s="168"/>
    </row>
    <row r="285" spans="1:11" ht="13.5">
      <c r="A285" s="166" t="s">
        <v>7</v>
      </c>
      <c r="B285" s="169" t="s">
        <v>338</v>
      </c>
      <c r="C285" s="153"/>
      <c r="D285" s="153"/>
      <c r="E285" s="153"/>
      <c r="F285" s="153"/>
      <c r="G285" s="153"/>
      <c r="H285" s="153"/>
      <c r="K285" s="168"/>
    </row>
    <row r="286" spans="1:11" ht="13.5">
      <c r="A286" s="166"/>
      <c r="B286" s="167"/>
      <c r="C286" s="153"/>
      <c r="D286" s="153"/>
      <c r="E286" s="153"/>
      <c r="F286" s="153"/>
      <c r="G286" s="153"/>
      <c r="H286" s="153"/>
      <c r="K286" s="168"/>
    </row>
    <row r="287" spans="1:11" ht="13.5">
      <c r="A287" s="166"/>
      <c r="B287" s="167" t="s">
        <v>339</v>
      </c>
      <c r="C287" s="153"/>
      <c r="D287" s="153"/>
      <c r="E287" s="153"/>
      <c r="F287" s="153"/>
      <c r="G287" s="153"/>
      <c r="H287" s="153"/>
      <c r="K287" s="168"/>
    </row>
    <row r="288" spans="1:11" ht="13.5">
      <c r="A288" s="166"/>
      <c r="B288" s="167" t="s">
        <v>340</v>
      </c>
      <c r="C288" s="153"/>
      <c r="D288" s="153"/>
      <c r="E288" s="153"/>
      <c r="F288" s="153"/>
      <c r="G288" s="153"/>
      <c r="H288" s="153"/>
      <c r="K288" s="168"/>
    </row>
    <row r="289" spans="1:11" ht="13.5">
      <c r="A289" s="166"/>
      <c r="B289" s="167" t="s">
        <v>341</v>
      </c>
      <c r="C289" s="153"/>
      <c r="D289" s="153"/>
      <c r="E289" s="153"/>
      <c r="F289" s="153"/>
      <c r="G289" s="153"/>
      <c r="H289" s="153"/>
      <c r="K289" s="168"/>
    </row>
    <row r="290" spans="1:11" ht="13.5">
      <c r="A290" s="166"/>
      <c r="B290" s="167" t="s">
        <v>342</v>
      </c>
      <c r="C290" s="153"/>
      <c r="D290" s="153"/>
      <c r="E290" s="153"/>
      <c r="F290" s="153"/>
      <c r="G290" s="153"/>
      <c r="H290" s="153"/>
      <c r="K290" s="168"/>
    </row>
    <row r="291" spans="1:11" ht="13.5">
      <c r="A291" s="166"/>
      <c r="B291" s="167" t="s">
        <v>343</v>
      </c>
      <c r="C291" s="153"/>
      <c r="D291" s="153"/>
      <c r="E291" s="153"/>
      <c r="F291" s="153"/>
      <c r="G291" s="153"/>
      <c r="H291" s="153"/>
      <c r="K291" s="168"/>
    </row>
    <row r="292" spans="1:11" ht="13.5">
      <c r="A292" s="166"/>
      <c r="B292" s="167" t="s">
        <v>344</v>
      </c>
      <c r="C292" s="153"/>
      <c r="D292" s="153"/>
      <c r="E292" s="153"/>
      <c r="F292" s="153"/>
      <c r="G292" s="153"/>
      <c r="H292" s="153"/>
      <c r="K292" s="168"/>
    </row>
    <row r="293" spans="1:11" ht="13.5">
      <c r="A293" s="166"/>
      <c r="B293" s="167"/>
      <c r="C293" s="153"/>
      <c r="D293" s="153"/>
      <c r="E293" s="153"/>
      <c r="F293" s="153"/>
      <c r="G293" s="153"/>
      <c r="H293" s="153"/>
      <c r="K293" s="168"/>
    </row>
    <row r="294" spans="1:11" ht="13.5">
      <c r="A294" s="166" t="s">
        <v>8</v>
      </c>
      <c r="B294" s="169" t="s">
        <v>345</v>
      </c>
      <c r="C294" s="153"/>
      <c r="D294" s="153"/>
      <c r="E294" s="153"/>
      <c r="F294" s="153"/>
      <c r="G294" s="153"/>
      <c r="H294" s="153"/>
      <c r="K294" s="168"/>
    </row>
    <row r="295" spans="1:11" ht="13.5">
      <c r="A295" s="166"/>
      <c r="B295" s="167"/>
      <c r="C295" s="153"/>
      <c r="D295" s="153"/>
      <c r="E295" s="153"/>
      <c r="F295" s="153"/>
      <c r="G295" s="153"/>
      <c r="H295" s="153"/>
      <c r="K295" s="168"/>
    </row>
    <row r="296" spans="1:11" ht="13.5">
      <c r="A296" s="166"/>
      <c r="B296" s="167" t="s">
        <v>346</v>
      </c>
      <c r="C296" s="153"/>
      <c r="D296" s="153"/>
      <c r="E296" s="153"/>
      <c r="F296" s="153"/>
      <c r="G296" s="153"/>
      <c r="H296" s="153"/>
      <c r="K296" s="168"/>
    </row>
    <row r="297" spans="1:11" ht="13.5">
      <c r="A297" s="166"/>
      <c r="B297" s="167" t="s">
        <v>347</v>
      </c>
      <c r="C297" s="153"/>
      <c r="D297" s="153"/>
      <c r="E297" s="153"/>
      <c r="F297" s="153"/>
      <c r="G297" s="153"/>
      <c r="H297" s="153"/>
      <c r="K297" s="168"/>
    </row>
    <row r="298" spans="1:11" ht="13.5">
      <c r="A298" s="166"/>
      <c r="B298" s="167" t="s">
        <v>348</v>
      </c>
      <c r="C298" s="153"/>
      <c r="D298" s="153"/>
      <c r="E298" s="153"/>
      <c r="F298" s="153"/>
      <c r="G298" s="153"/>
      <c r="H298" s="153"/>
      <c r="K298" s="188"/>
    </row>
    <row r="299" spans="1:11" ht="13.5">
      <c r="A299" s="166"/>
      <c r="B299" s="167"/>
      <c r="C299" s="153"/>
      <c r="D299" s="153"/>
      <c r="E299" s="153"/>
      <c r="F299" s="153"/>
      <c r="G299" s="153"/>
      <c r="H299" s="153"/>
      <c r="K299" s="168"/>
    </row>
    <row r="300" spans="1:11" ht="13.5">
      <c r="A300" s="166" t="s">
        <v>9</v>
      </c>
      <c r="B300" s="169" t="s">
        <v>349</v>
      </c>
      <c r="C300" s="153"/>
      <c r="D300" s="153"/>
      <c r="E300" s="153"/>
      <c r="F300" s="153"/>
      <c r="G300" s="153"/>
      <c r="H300" s="153"/>
      <c r="K300" s="168"/>
    </row>
    <row r="301" spans="1:11" ht="13.5">
      <c r="A301" s="166"/>
      <c r="B301" s="167"/>
      <c r="C301" s="153"/>
      <c r="D301" s="153"/>
      <c r="E301" s="153"/>
      <c r="F301" s="153"/>
      <c r="G301" s="153"/>
      <c r="H301" s="153"/>
      <c r="K301" s="168"/>
    </row>
    <row r="302" spans="1:11" ht="13.5">
      <c r="A302" s="166"/>
      <c r="B302" s="167" t="s">
        <v>350</v>
      </c>
      <c r="C302" s="153"/>
      <c r="D302" s="153"/>
      <c r="E302" s="153"/>
      <c r="F302" s="153"/>
      <c r="G302" s="153"/>
      <c r="H302" s="153"/>
      <c r="K302" s="168"/>
    </row>
    <row r="303" spans="1:11" ht="13.5">
      <c r="A303" s="166"/>
      <c r="B303" s="167" t="s">
        <v>351</v>
      </c>
      <c r="C303" s="153"/>
      <c r="D303" s="153"/>
      <c r="E303" s="153"/>
      <c r="F303" s="153"/>
      <c r="G303" s="153"/>
      <c r="H303" s="153"/>
      <c r="K303" s="168"/>
    </row>
    <row r="304" spans="1:11" ht="13.5">
      <c r="A304" s="166"/>
      <c r="B304" s="167"/>
      <c r="C304" s="153"/>
      <c r="D304" s="153"/>
      <c r="E304" s="153"/>
      <c r="F304" s="153"/>
      <c r="G304" s="153"/>
      <c r="H304" s="153"/>
      <c r="K304" s="168"/>
    </row>
    <row r="305" spans="1:11" ht="13.5">
      <c r="A305" s="166"/>
      <c r="B305" s="167" t="s">
        <v>352</v>
      </c>
      <c r="C305" s="153"/>
      <c r="D305" s="153"/>
      <c r="E305" s="153"/>
      <c r="F305" s="153"/>
      <c r="G305" s="153"/>
      <c r="H305" s="153"/>
      <c r="K305" s="168"/>
    </row>
    <row r="306" spans="1:11" ht="13.5">
      <c r="A306" s="166"/>
      <c r="B306" s="167" t="s">
        <v>353</v>
      </c>
      <c r="C306" s="153"/>
      <c r="D306" s="153"/>
      <c r="E306" s="153"/>
      <c r="F306" s="153"/>
      <c r="G306" s="153"/>
      <c r="H306" s="153"/>
      <c r="K306" s="168"/>
    </row>
    <row r="307" spans="1:11" ht="13.5">
      <c r="A307" s="166"/>
      <c r="B307" s="167" t="s">
        <v>354</v>
      </c>
      <c r="C307" s="153"/>
      <c r="D307" s="153"/>
      <c r="E307" s="153"/>
      <c r="F307" s="153"/>
      <c r="G307" s="153"/>
      <c r="H307" s="153"/>
      <c r="K307" s="168"/>
    </row>
    <row r="308" spans="1:11" ht="13.5">
      <c r="A308" s="166"/>
      <c r="B308" s="167" t="s">
        <v>355</v>
      </c>
      <c r="C308" s="153"/>
      <c r="D308" s="153"/>
      <c r="E308" s="153"/>
      <c r="F308" s="153"/>
      <c r="G308" s="153"/>
      <c r="H308" s="153"/>
      <c r="K308" s="168"/>
    </row>
    <row r="309" spans="1:11" ht="13.5">
      <c r="A309" s="166"/>
      <c r="B309" s="167" t="s">
        <v>356</v>
      </c>
      <c r="C309" s="153"/>
      <c r="D309" s="153"/>
      <c r="E309" s="153"/>
      <c r="F309" s="153"/>
      <c r="G309" s="153"/>
      <c r="H309" s="153"/>
      <c r="K309" s="168"/>
    </row>
    <row r="310" spans="1:11" ht="13.5">
      <c r="A310" s="166"/>
      <c r="B310" s="167" t="s">
        <v>357</v>
      </c>
      <c r="C310" s="153"/>
      <c r="D310" s="153"/>
      <c r="E310" s="153"/>
      <c r="F310" s="153"/>
      <c r="G310" s="153"/>
      <c r="H310" s="153"/>
      <c r="K310" s="168"/>
    </row>
    <row r="311" spans="1:11" ht="13.5">
      <c r="A311" s="166"/>
      <c r="B311" s="167"/>
      <c r="C311" s="153"/>
      <c r="D311" s="153"/>
      <c r="E311" s="153"/>
      <c r="F311" s="153"/>
      <c r="G311" s="153"/>
      <c r="H311" s="153"/>
      <c r="K311" s="168"/>
    </row>
    <row r="312" spans="1:11" ht="13.5">
      <c r="A312" s="166" t="s">
        <v>10</v>
      </c>
      <c r="B312" s="169" t="s">
        <v>358</v>
      </c>
      <c r="C312" s="153"/>
      <c r="D312" s="153"/>
      <c r="E312" s="153"/>
      <c r="F312" s="153"/>
      <c r="G312" s="153"/>
      <c r="H312" s="153"/>
      <c r="K312" s="168"/>
    </row>
    <row r="313" spans="1:11" ht="13.5">
      <c r="A313" s="166"/>
      <c r="B313" s="167"/>
      <c r="C313" s="153"/>
      <c r="D313" s="153"/>
      <c r="E313" s="153"/>
      <c r="F313" s="153"/>
      <c r="G313" s="153"/>
      <c r="H313" s="153"/>
      <c r="K313" s="168"/>
    </row>
    <row r="314" spans="1:11" ht="13.5">
      <c r="A314" s="166"/>
      <c r="B314" s="167" t="s">
        <v>359</v>
      </c>
      <c r="C314" s="153"/>
      <c r="D314" s="153"/>
      <c r="E314" s="153"/>
      <c r="F314" s="153"/>
      <c r="G314" s="153"/>
      <c r="H314" s="153"/>
      <c r="K314" s="168"/>
    </row>
    <row r="315" spans="1:11" ht="13.5">
      <c r="A315" s="166"/>
      <c r="B315" s="167" t="s">
        <v>360</v>
      </c>
      <c r="C315" s="153"/>
      <c r="D315" s="153"/>
      <c r="E315" s="153"/>
      <c r="F315" s="153"/>
      <c r="G315" s="153"/>
      <c r="H315" s="153"/>
      <c r="K315" s="168"/>
    </row>
    <row r="316" spans="1:11" ht="13.5">
      <c r="A316" s="166"/>
      <c r="B316" s="167" t="s">
        <v>361</v>
      </c>
      <c r="C316" s="153"/>
      <c r="D316" s="153"/>
      <c r="E316" s="153"/>
      <c r="F316" s="153"/>
      <c r="G316" s="153"/>
      <c r="H316" s="153"/>
      <c r="K316" s="168"/>
    </row>
    <row r="317" spans="1:11" ht="13.5">
      <c r="A317" s="166"/>
      <c r="B317" s="167" t="s">
        <v>362</v>
      </c>
      <c r="C317" s="153"/>
      <c r="D317" s="153"/>
      <c r="E317" s="153"/>
      <c r="F317" s="153"/>
      <c r="G317" s="153"/>
      <c r="H317" s="153"/>
      <c r="K317" s="168"/>
    </row>
    <row r="318" spans="1:11" ht="13.5">
      <c r="A318" s="166"/>
      <c r="B318" s="167" t="s">
        <v>363</v>
      </c>
      <c r="C318" s="153"/>
      <c r="D318" s="153"/>
      <c r="E318" s="153"/>
      <c r="F318" s="153"/>
      <c r="G318" s="153"/>
      <c r="H318" s="153"/>
      <c r="K318" s="168"/>
    </row>
    <row r="319" spans="1:11" ht="13.5">
      <c r="A319" s="166"/>
      <c r="B319" s="167"/>
      <c r="C319" s="153"/>
      <c r="D319" s="153"/>
      <c r="E319" s="153"/>
      <c r="F319" s="153"/>
      <c r="G319" s="153"/>
      <c r="H319" s="153" t="s">
        <v>251</v>
      </c>
      <c r="K319" s="168"/>
    </row>
    <row r="320" spans="1:11" ht="13.5">
      <c r="A320" s="166" t="s">
        <v>11</v>
      </c>
      <c r="B320" s="169" t="s">
        <v>364</v>
      </c>
      <c r="C320" s="153"/>
      <c r="D320" s="153"/>
      <c r="E320" s="153"/>
      <c r="F320" s="153"/>
      <c r="G320" s="153"/>
      <c r="H320" s="153"/>
      <c r="K320" s="168"/>
    </row>
    <row r="321" spans="1:11" ht="13.5">
      <c r="A321" s="166"/>
      <c r="B321" s="167"/>
      <c r="C321" s="153"/>
      <c r="D321" s="153"/>
      <c r="E321" s="153"/>
      <c r="F321" s="153"/>
      <c r="G321" s="153"/>
      <c r="H321" s="153"/>
      <c r="K321" s="168"/>
    </row>
    <row r="322" spans="1:11" ht="13.5">
      <c r="A322" s="166"/>
      <c r="B322" s="167" t="s">
        <v>365</v>
      </c>
      <c r="C322" s="153"/>
      <c r="D322" s="153"/>
      <c r="E322" s="153"/>
      <c r="F322" s="153"/>
      <c r="G322" s="153"/>
      <c r="H322" s="153"/>
      <c r="K322" s="168"/>
    </row>
    <row r="323" spans="1:11" ht="13.5">
      <c r="A323" s="166"/>
      <c r="B323" s="167" t="s">
        <v>366</v>
      </c>
      <c r="C323" s="153"/>
      <c r="D323" s="153"/>
      <c r="E323" s="153"/>
      <c r="F323" s="153"/>
      <c r="G323" s="153"/>
      <c r="H323" s="153"/>
      <c r="K323" s="188"/>
    </row>
    <row r="324" spans="1:11" ht="13.5">
      <c r="A324" s="166"/>
      <c r="B324" s="167"/>
      <c r="C324" s="153"/>
      <c r="D324" s="153"/>
      <c r="E324" s="153"/>
      <c r="F324" s="153"/>
      <c r="G324" s="153"/>
      <c r="H324" s="153"/>
      <c r="K324" s="168"/>
    </row>
    <row r="325" spans="1:11" ht="13.5">
      <c r="A325" s="166"/>
      <c r="B325" s="167"/>
      <c r="C325" s="153"/>
      <c r="D325" s="153"/>
      <c r="E325" s="153"/>
      <c r="F325" s="153"/>
      <c r="G325" s="153"/>
      <c r="H325" s="153"/>
      <c r="K325" s="168"/>
    </row>
    <row r="326" spans="1:11" ht="13.5">
      <c r="A326" s="166"/>
      <c r="B326" s="167"/>
      <c r="C326" s="153"/>
      <c r="D326" s="153"/>
      <c r="E326" s="153"/>
      <c r="F326" s="153"/>
      <c r="G326" s="153"/>
      <c r="H326" s="153"/>
      <c r="K326" s="168"/>
    </row>
    <row r="327" spans="1:11" ht="13.5">
      <c r="A327" s="166"/>
      <c r="B327" s="167"/>
      <c r="C327" s="153"/>
      <c r="D327" s="153"/>
      <c r="E327" s="153"/>
      <c r="F327" s="153"/>
      <c r="G327" s="153"/>
      <c r="H327" s="153"/>
      <c r="K327" s="168"/>
    </row>
    <row r="328" spans="1:11" ht="13.5">
      <c r="A328" s="166"/>
      <c r="B328" s="167"/>
      <c r="C328" s="153"/>
      <c r="D328" s="153"/>
      <c r="E328" s="153"/>
      <c r="F328" s="153"/>
      <c r="G328" s="153"/>
      <c r="H328" s="153"/>
      <c r="K328" s="168"/>
    </row>
    <row r="329" spans="1:11" ht="13.5">
      <c r="A329" s="166"/>
      <c r="B329" s="167"/>
      <c r="C329" s="153"/>
      <c r="D329" s="153"/>
      <c r="E329" s="153"/>
      <c r="F329" s="153"/>
      <c r="G329" s="153"/>
      <c r="H329" s="153"/>
      <c r="K329" s="168"/>
    </row>
    <row r="330" spans="1:11" ht="13.5">
      <c r="A330" s="166"/>
      <c r="B330" s="167"/>
      <c r="C330" s="153"/>
      <c r="D330" s="153"/>
      <c r="E330" s="153"/>
      <c r="F330" s="153"/>
      <c r="G330" s="153"/>
      <c r="H330" s="153"/>
      <c r="K330" s="168"/>
    </row>
    <row r="331" spans="1:11" ht="13.5">
      <c r="A331" s="166"/>
      <c r="B331" s="167"/>
      <c r="C331" s="153"/>
      <c r="D331" s="153"/>
      <c r="E331" s="153"/>
      <c r="F331" s="153"/>
      <c r="G331" s="153"/>
      <c r="H331" s="153"/>
      <c r="K331" s="168"/>
    </row>
    <row r="332" spans="1:11" ht="13.5">
      <c r="A332" s="166"/>
      <c r="B332" s="167"/>
      <c r="C332" s="153"/>
      <c r="D332" s="153"/>
      <c r="E332" s="153"/>
      <c r="F332" s="153"/>
      <c r="G332" s="153"/>
      <c r="H332" s="153"/>
      <c r="K332" s="180"/>
    </row>
    <row r="333" spans="1:11" ht="13.5">
      <c r="A333" s="166"/>
      <c r="B333" s="167"/>
      <c r="C333" s="153"/>
      <c r="D333" s="153"/>
      <c r="E333" s="153"/>
      <c r="F333" s="153"/>
      <c r="G333" s="153"/>
      <c r="H333" s="153"/>
      <c r="K333" s="168"/>
    </row>
    <row r="334" spans="1:11" ht="13.5">
      <c r="A334" s="166"/>
      <c r="B334" s="167"/>
      <c r="C334" s="153"/>
      <c r="D334" s="153"/>
      <c r="E334" s="153"/>
      <c r="F334" s="153"/>
      <c r="G334" s="177" t="s">
        <v>278</v>
      </c>
      <c r="H334" s="153"/>
      <c r="I334" s="177"/>
      <c r="J334" s="178" t="s">
        <v>279</v>
      </c>
      <c r="K334" s="179">
        <f>SUM(K274:K333)</f>
        <v>0</v>
      </c>
    </row>
    <row r="335" spans="1:11" ht="13.5">
      <c r="A335" s="166"/>
      <c r="B335" s="167"/>
      <c r="C335" s="153"/>
      <c r="D335" s="153"/>
      <c r="E335" s="153"/>
      <c r="F335" s="153"/>
      <c r="G335" s="153"/>
      <c r="H335" s="153"/>
      <c r="K335" s="180"/>
    </row>
    <row r="336" spans="1:11" ht="13.5">
      <c r="A336" s="166"/>
      <c r="B336" s="167"/>
      <c r="C336" s="153"/>
      <c r="D336" s="153"/>
      <c r="E336" s="153"/>
      <c r="F336" s="153"/>
      <c r="G336" s="153"/>
      <c r="H336" s="153"/>
      <c r="K336" s="168"/>
    </row>
    <row r="337" spans="1:11" ht="13.5">
      <c r="A337" s="166"/>
      <c r="B337" s="167"/>
      <c r="C337" s="153"/>
      <c r="D337" s="153"/>
      <c r="E337" s="153"/>
      <c r="F337" s="153"/>
      <c r="G337" s="153"/>
      <c r="H337" s="153"/>
      <c r="K337" s="168"/>
    </row>
    <row r="338" spans="1:11" ht="13.5">
      <c r="A338" s="166"/>
      <c r="B338" s="167"/>
      <c r="C338" s="153"/>
      <c r="D338" s="153"/>
      <c r="E338" s="153"/>
      <c r="F338" s="153"/>
      <c r="G338" s="153"/>
      <c r="H338" s="153"/>
      <c r="K338" s="168"/>
    </row>
    <row r="339" spans="1:11" ht="13.5">
      <c r="A339" s="166"/>
      <c r="B339" s="167"/>
      <c r="C339" s="153"/>
      <c r="D339" s="153"/>
      <c r="E339" s="153"/>
      <c r="F339" s="153"/>
      <c r="G339" s="153"/>
      <c r="H339" s="153"/>
      <c r="K339" s="168"/>
    </row>
    <row r="340" spans="1:11" ht="13.5">
      <c r="A340" s="166"/>
      <c r="B340" s="167"/>
      <c r="C340" s="153"/>
      <c r="D340" s="153"/>
      <c r="E340" s="153"/>
      <c r="F340" s="153"/>
      <c r="G340" s="153"/>
      <c r="H340" s="153"/>
      <c r="K340" s="168"/>
    </row>
    <row r="341" spans="1:11" ht="13.5">
      <c r="A341" s="181"/>
      <c r="B341" s="189"/>
      <c r="C341" s="160"/>
      <c r="D341" s="160"/>
      <c r="E341" s="160"/>
      <c r="F341" s="160"/>
      <c r="G341" s="160"/>
      <c r="H341" s="160"/>
      <c r="I341" s="160"/>
      <c r="J341" s="160"/>
      <c r="K341" s="180"/>
    </row>
    <row r="342" spans="1:11" ht="13.5">
      <c r="A342" s="166"/>
      <c r="B342" s="167"/>
      <c r="C342" s="153"/>
      <c r="D342" s="153"/>
      <c r="E342" s="153"/>
      <c r="F342" s="153"/>
      <c r="G342" s="153"/>
      <c r="H342" s="153"/>
      <c r="K342" s="168"/>
    </row>
    <row r="343" spans="1:11" ht="13.5">
      <c r="A343" s="166" t="s">
        <v>6</v>
      </c>
      <c r="B343" s="169" t="s">
        <v>367</v>
      </c>
      <c r="C343" s="153"/>
      <c r="D343" s="153"/>
      <c r="E343" s="153"/>
      <c r="F343" s="153"/>
      <c r="G343" s="153"/>
      <c r="H343" s="153"/>
      <c r="K343" s="168"/>
    </row>
    <row r="344" spans="1:11" ht="13.5">
      <c r="A344" s="166"/>
      <c r="B344" s="167"/>
      <c r="C344" s="153"/>
      <c r="D344" s="153"/>
      <c r="E344" s="153"/>
      <c r="F344" s="153"/>
      <c r="G344" s="153"/>
      <c r="H344" s="153"/>
      <c r="K344" s="168"/>
    </row>
    <row r="345" spans="1:11" ht="13.5">
      <c r="A345" s="166"/>
      <c r="B345" s="167" t="s">
        <v>368</v>
      </c>
      <c r="C345" s="153"/>
      <c r="D345" s="153"/>
      <c r="E345" s="153"/>
      <c r="F345" s="153"/>
      <c r="G345" s="153"/>
      <c r="H345" s="153"/>
      <c r="K345" s="168"/>
    </row>
    <row r="346" spans="1:11" ht="13.5">
      <c r="A346" s="166"/>
      <c r="B346" s="167" t="s">
        <v>369</v>
      </c>
      <c r="C346" s="153"/>
      <c r="D346" s="153"/>
      <c r="E346" s="153"/>
      <c r="F346" s="153"/>
      <c r="G346" s="153"/>
      <c r="H346" s="153"/>
      <c r="K346" s="168"/>
    </row>
    <row r="347" spans="1:11" ht="13.5">
      <c r="A347" s="166"/>
      <c r="B347" s="167" t="s">
        <v>370</v>
      </c>
      <c r="C347" s="153"/>
      <c r="D347" s="153"/>
      <c r="E347" s="153"/>
      <c r="F347" s="153"/>
      <c r="G347" s="153"/>
      <c r="H347" s="153"/>
      <c r="K347" s="168"/>
    </row>
    <row r="348" spans="1:11" ht="13.5">
      <c r="A348" s="166"/>
      <c r="B348" s="167" t="s">
        <v>371</v>
      </c>
      <c r="C348" s="153"/>
      <c r="D348" s="153"/>
      <c r="E348" s="153"/>
      <c r="F348" s="153"/>
      <c r="G348" s="153"/>
      <c r="H348" s="153"/>
      <c r="K348" s="168"/>
    </row>
    <row r="349" spans="1:11" ht="13.5">
      <c r="A349" s="166"/>
      <c r="B349" s="167" t="s">
        <v>372</v>
      </c>
      <c r="C349" s="153"/>
      <c r="D349" s="153"/>
      <c r="E349" s="153"/>
      <c r="F349" s="153"/>
      <c r="G349" s="153"/>
      <c r="H349" s="153"/>
      <c r="K349" s="168"/>
    </row>
    <row r="350" spans="1:11" ht="13.5">
      <c r="A350" s="166"/>
      <c r="B350" s="167" t="s">
        <v>373</v>
      </c>
      <c r="C350" s="153"/>
      <c r="D350" s="153"/>
      <c r="E350" s="153"/>
      <c r="F350" s="153"/>
      <c r="G350" s="153"/>
      <c r="H350" s="153"/>
      <c r="K350" s="168"/>
    </row>
    <row r="351" spans="1:11" ht="13.5">
      <c r="A351" s="166"/>
      <c r="B351" s="167" t="s">
        <v>374</v>
      </c>
      <c r="C351" s="153"/>
      <c r="D351" s="153"/>
      <c r="E351" s="153"/>
      <c r="F351" s="153"/>
      <c r="G351" s="153"/>
      <c r="H351" s="153"/>
      <c r="K351" s="168"/>
    </row>
    <row r="352" spans="1:11" ht="13.5">
      <c r="A352" s="166"/>
      <c r="B352" s="167"/>
      <c r="C352" s="153"/>
      <c r="D352" s="153"/>
      <c r="E352" s="153"/>
      <c r="F352" s="153"/>
      <c r="G352" s="153"/>
      <c r="H352" s="153"/>
      <c r="K352" s="168"/>
    </row>
    <row r="353" spans="1:11" ht="13.5">
      <c r="A353" s="166"/>
      <c r="B353" s="167" t="s">
        <v>375</v>
      </c>
      <c r="C353" s="153"/>
      <c r="D353" s="153"/>
      <c r="E353" s="153"/>
      <c r="F353" s="153"/>
      <c r="G353" s="153"/>
      <c r="H353" s="153"/>
      <c r="K353" s="168"/>
    </row>
    <row r="354" spans="1:11" ht="13.5">
      <c r="A354" s="166"/>
      <c r="B354" s="167" t="s">
        <v>376</v>
      </c>
      <c r="C354" s="153"/>
      <c r="D354" s="153"/>
      <c r="E354" s="153"/>
      <c r="F354" s="153"/>
      <c r="G354" s="153"/>
      <c r="H354" s="153"/>
      <c r="K354" s="168"/>
    </row>
    <row r="355" spans="1:11" ht="13.5">
      <c r="A355" s="166"/>
      <c r="B355" s="167" t="s">
        <v>377</v>
      </c>
      <c r="C355" s="153"/>
      <c r="D355" s="153"/>
      <c r="E355" s="153"/>
      <c r="F355" s="153"/>
      <c r="G355" s="153"/>
      <c r="H355" s="153"/>
      <c r="K355" s="168"/>
    </row>
    <row r="356" spans="1:11" ht="13.5">
      <c r="A356" s="166"/>
      <c r="B356" s="167" t="s">
        <v>378</v>
      </c>
      <c r="C356" s="153"/>
      <c r="D356" s="153"/>
      <c r="E356" s="153"/>
      <c r="F356" s="153"/>
      <c r="G356" s="153"/>
      <c r="H356" s="153"/>
      <c r="K356" s="168"/>
    </row>
    <row r="357" spans="1:11" ht="13.5">
      <c r="A357" s="166"/>
      <c r="B357" s="167" t="s">
        <v>379</v>
      </c>
      <c r="C357" s="153"/>
      <c r="D357" s="153"/>
      <c r="E357" s="153"/>
      <c r="F357" s="153"/>
      <c r="G357" s="153"/>
      <c r="H357" s="153"/>
      <c r="K357" s="168"/>
    </row>
    <row r="358" spans="1:11" ht="13.5">
      <c r="A358" s="166"/>
      <c r="B358" s="167" t="s">
        <v>380</v>
      </c>
      <c r="C358" s="153"/>
      <c r="D358" s="153"/>
      <c r="E358" s="153"/>
      <c r="F358" s="153"/>
      <c r="G358" s="153"/>
      <c r="H358" s="153"/>
      <c r="K358" s="168"/>
    </row>
    <row r="359" spans="1:11" ht="13.5">
      <c r="A359" s="166"/>
      <c r="B359" s="167"/>
      <c r="C359" s="153"/>
      <c r="D359" s="153"/>
      <c r="E359" s="153"/>
      <c r="F359" s="153"/>
      <c r="G359" s="153"/>
      <c r="H359" s="153"/>
      <c r="K359" s="168"/>
    </row>
    <row r="360" spans="1:11" ht="13.5">
      <c r="A360" s="166"/>
      <c r="B360" s="167" t="s">
        <v>381</v>
      </c>
      <c r="C360" s="153"/>
      <c r="D360" s="153"/>
      <c r="E360" s="153"/>
      <c r="F360" s="153"/>
      <c r="G360" s="153"/>
      <c r="H360" s="153"/>
      <c r="K360" s="168"/>
    </row>
    <row r="361" spans="1:11" ht="13.5">
      <c r="A361" s="166"/>
      <c r="B361" s="167" t="s">
        <v>382</v>
      </c>
      <c r="C361" s="153"/>
      <c r="D361" s="153"/>
      <c r="E361" s="153"/>
      <c r="F361" s="153"/>
      <c r="G361" s="153"/>
      <c r="H361" s="153"/>
      <c r="K361" s="168"/>
    </row>
    <row r="362" spans="1:11" ht="13.5">
      <c r="A362" s="166"/>
      <c r="B362" s="167" t="s">
        <v>383</v>
      </c>
      <c r="C362" s="153"/>
      <c r="D362" s="153"/>
      <c r="E362" s="153"/>
      <c r="F362" s="153"/>
      <c r="G362" s="153"/>
      <c r="H362" s="153"/>
      <c r="K362" s="168"/>
    </row>
    <row r="363" spans="1:11" ht="13.5">
      <c r="A363" s="166"/>
      <c r="B363" s="167"/>
      <c r="C363" s="153"/>
      <c r="D363" s="153"/>
      <c r="E363" s="153"/>
      <c r="F363" s="153"/>
      <c r="G363" s="153"/>
      <c r="H363" s="153"/>
      <c r="K363" s="168"/>
    </row>
    <row r="364" spans="1:11" ht="13.5">
      <c r="A364" s="166"/>
      <c r="B364" s="167" t="s">
        <v>384</v>
      </c>
      <c r="C364" s="153"/>
      <c r="D364" s="153"/>
      <c r="E364" s="153"/>
      <c r="F364" s="153"/>
      <c r="G364" s="153"/>
      <c r="H364" s="153"/>
      <c r="K364" s="168"/>
    </row>
    <row r="365" spans="1:11" ht="13.5">
      <c r="A365" s="166"/>
      <c r="B365" s="167"/>
      <c r="C365" s="153"/>
      <c r="D365" s="153"/>
      <c r="E365" s="153"/>
      <c r="F365" s="153"/>
      <c r="G365" s="153"/>
      <c r="H365" s="153"/>
      <c r="K365" s="168"/>
    </row>
    <row r="366" spans="1:11" ht="13.5">
      <c r="A366" s="166" t="s">
        <v>7</v>
      </c>
      <c r="B366" s="169" t="s">
        <v>385</v>
      </c>
      <c r="C366" s="153"/>
      <c r="D366" s="153"/>
      <c r="E366" s="153"/>
      <c r="F366" s="153"/>
      <c r="G366" s="153"/>
      <c r="H366" s="153"/>
      <c r="K366" s="168"/>
    </row>
    <row r="367" spans="1:11" ht="13.5">
      <c r="A367" s="166"/>
      <c r="B367" s="167"/>
      <c r="C367" s="153"/>
      <c r="D367" s="153"/>
      <c r="E367" s="153"/>
      <c r="F367" s="153"/>
      <c r="G367" s="153"/>
      <c r="H367" s="153"/>
      <c r="K367" s="168"/>
    </row>
    <row r="368" spans="1:11" ht="13.5">
      <c r="A368" s="166"/>
      <c r="B368" s="167" t="s">
        <v>386</v>
      </c>
      <c r="C368" s="153"/>
      <c r="D368" s="153"/>
      <c r="E368" s="153"/>
      <c r="F368" s="153"/>
      <c r="G368" s="153"/>
      <c r="H368" s="153"/>
      <c r="K368" s="168"/>
    </row>
    <row r="369" spans="1:11" ht="13.5">
      <c r="A369" s="166"/>
      <c r="B369" s="167" t="s">
        <v>387</v>
      </c>
      <c r="C369" s="153"/>
      <c r="D369" s="153"/>
      <c r="E369" s="153"/>
      <c r="F369" s="153"/>
      <c r="G369" s="153"/>
      <c r="H369" s="153"/>
      <c r="K369" s="168"/>
    </row>
    <row r="370" spans="1:11" ht="13.5">
      <c r="A370" s="166"/>
      <c r="B370" s="167"/>
      <c r="C370" s="153"/>
      <c r="D370" s="153"/>
      <c r="E370" s="153"/>
      <c r="F370" s="153"/>
      <c r="G370" s="153"/>
      <c r="H370" s="153"/>
      <c r="K370" s="168"/>
    </row>
    <row r="371" spans="1:11" ht="13.5">
      <c r="A371" s="166"/>
      <c r="B371" s="167"/>
      <c r="C371" s="153"/>
      <c r="D371" s="153"/>
      <c r="E371" s="153"/>
      <c r="F371" s="153"/>
      <c r="G371" s="153"/>
      <c r="H371" s="153"/>
      <c r="K371" s="168"/>
    </row>
    <row r="372" spans="1:11" ht="13.5">
      <c r="A372" s="166"/>
      <c r="B372" s="167" t="s">
        <v>388</v>
      </c>
      <c r="C372" s="153"/>
      <c r="D372" s="153"/>
      <c r="E372" s="153"/>
      <c r="F372" s="153"/>
      <c r="G372" s="153"/>
      <c r="H372" s="153"/>
      <c r="K372" s="168"/>
    </row>
    <row r="373" spans="1:11" ht="13.5">
      <c r="A373" s="166"/>
      <c r="B373" s="167" t="s">
        <v>389</v>
      </c>
      <c r="C373" s="153"/>
      <c r="D373" s="153"/>
      <c r="E373" s="153"/>
      <c r="F373" s="153"/>
      <c r="G373" s="153"/>
      <c r="H373" s="153"/>
      <c r="K373" s="168"/>
    </row>
    <row r="374" spans="1:11" ht="13.5">
      <c r="A374" s="166"/>
      <c r="B374" s="167" t="s">
        <v>390</v>
      </c>
      <c r="C374" s="153"/>
      <c r="D374" s="153"/>
      <c r="E374" s="153"/>
      <c r="F374" s="153"/>
      <c r="G374" s="153"/>
      <c r="H374" s="153"/>
      <c r="K374" s="168"/>
    </row>
    <row r="375" spans="1:11" ht="13.5">
      <c r="A375" s="166"/>
      <c r="B375" s="167" t="s">
        <v>391</v>
      </c>
      <c r="C375" s="153"/>
      <c r="D375" s="153"/>
      <c r="E375" s="153"/>
      <c r="F375" s="153"/>
      <c r="G375" s="153"/>
      <c r="H375" s="153"/>
      <c r="K375" s="168"/>
    </row>
    <row r="376" spans="1:11" ht="13.5">
      <c r="A376" s="166"/>
      <c r="B376" s="167"/>
      <c r="C376" s="153"/>
      <c r="D376" s="153"/>
      <c r="E376" s="153"/>
      <c r="F376" s="153"/>
      <c r="G376" s="153"/>
      <c r="H376" s="153"/>
      <c r="K376" s="168"/>
    </row>
    <row r="377" spans="1:11" ht="13.5">
      <c r="A377" s="166" t="s">
        <v>8</v>
      </c>
      <c r="B377" s="169" t="s">
        <v>392</v>
      </c>
      <c r="C377" s="153"/>
      <c r="D377" s="153"/>
      <c r="E377" s="153"/>
      <c r="F377" s="153"/>
      <c r="G377" s="153"/>
      <c r="H377" s="153"/>
      <c r="K377" s="168"/>
    </row>
    <row r="378" spans="1:11" ht="13.5">
      <c r="A378" s="166"/>
      <c r="B378" s="167"/>
      <c r="C378" s="153"/>
      <c r="D378" s="153"/>
      <c r="E378" s="153"/>
      <c r="F378" s="153"/>
      <c r="G378" s="153"/>
      <c r="H378" s="153"/>
      <c r="K378" s="168"/>
    </row>
    <row r="379" spans="1:11" ht="13.5">
      <c r="A379" s="166"/>
      <c r="B379" s="167" t="s">
        <v>393</v>
      </c>
      <c r="C379" s="153"/>
      <c r="D379" s="153"/>
      <c r="E379" s="153"/>
      <c r="F379" s="153"/>
      <c r="G379" s="153"/>
      <c r="H379" s="153"/>
      <c r="K379" s="168"/>
    </row>
    <row r="380" spans="1:11" ht="13.5">
      <c r="A380" s="166"/>
      <c r="B380" s="167" t="s">
        <v>394</v>
      </c>
      <c r="C380" s="153"/>
      <c r="D380" s="153"/>
      <c r="E380" s="153"/>
      <c r="F380" s="153"/>
      <c r="G380" s="153"/>
      <c r="H380" s="153"/>
      <c r="K380" s="168"/>
    </row>
    <row r="381" spans="1:11" ht="13.5">
      <c r="A381" s="166"/>
      <c r="B381" s="167" t="s">
        <v>395</v>
      </c>
      <c r="C381" s="153"/>
      <c r="D381" s="153"/>
      <c r="E381" s="153"/>
      <c r="F381" s="153"/>
      <c r="G381" s="153"/>
      <c r="H381" s="153"/>
      <c r="K381" s="168"/>
    </row>
    <row r="382" spans="1:11" ht="13.5">
      <c r="A382" s="166"/>
      <c r="B382" s="167" t="s">
        <v>396</v>
      </c>
      <c r="C382" s="153"/>
      <c r="D382" s="153"/>
      <c r="E382" s="153"/>
      <c r="F382" s="153"/>
      <c r="G382" s="153"/>
      <c r="H382" s="153"/>
      <c r="K382" s="168"/>
    </row>
    <row r="383" spans="1:11" ht="13.5">
      <c r="A383" s="166"/>
      <c r="B383" s="167"/>
      <c r="C383" s="153"/>
      <c r="D383" s="153"/>
      <c r="E383" s="153"/>
      <c r="F383" s="153"/>
      <c r="G383" s="153"/>
      <c r="H383" s="153"/>
      <c r="K383" s="168"/>
    </row>
    <row r="384" spans="1:11" ht="13.5">
      <c r="A384" s="166" t="s">
        <v>9</v>
      </c>
      <c r="B384" s="169" t="s">
        <v>397</v>
      </c>
      <c r="C384" s="153"/>
      <c r="D384" s="153"/>
      <c r="E384" s="153"/>
      <c r="F384" s="153"/>
      <c r="G384" s="153"/>
      <c r="H384" s="153"/>
      <c r="K384" s="168"/>
    </row>
    <row r="385" spans="1:11" ht="13.5">
      <c r="A385" s="166"/>
      <c r="B385" s="167" t="s">
        <v>398</v>
      </c>
      <c r="C385" s="153"/>
      <c r="D385" s="153"/>
      <c r="E385" s="153"/>
      <c r="F385" s="153"/>
      <c r="G385" s="153"/>
      <c r="H385" s="153"/>
      <c r="K385" s="168"/>
    </row>
    <row r="386" spans="1:11" ht="13.5">
      <c r="A386" s="166"/>
      <c r="B386" s="167" t="s">
        <v>399</v>
      </c>
      <c r="C386" s="153"/>
      <c r="D386" s="153"/>
      <c r="E386" s="153"/>
      <c r="F386" s="153"/>
      <c r="G386" s="153"/>
      <c r="H386" s="153"/>
      <c r="K386" s="168"/>
    </row>
    <row r="387" spans="1:11" ht="13.5">
      <c r="A387" s="166"/>
      <c r="B387" s="167" t="s">
        <v>400</v>
      </c>
      <c r="C387" s="153"/>
      <c r="D387" s="153"/>
      <c r="E387" s="153"/>
      <c r="F387" s="153"/>
      <c r="G387" s="153"/>
      <c r="H387" s="153"/>
      <c r="K387" s="168"/>
    </row>
    <row r="388" spans="1:11" ht="13.5">
      <c r="A388" s="166"/>
      <c r="B388" s="167"/>
      <c r="C388" s="153"/>
      <c r="D388" s="153"/>
      <c r="E388" s="153"/>
      <c r="F388" s="153"/>
      <c r="G388" s="153"/>
      <c r="H388" s="153"/>
      <c r="K388" s="168"/>
    </row>
    <row r="389" spans="1:11" ht="13.5">
      <c r="A389" s="166"/>
      <c r="B389" s="167"/>
      <c r="C389" s="153"/>
      <c r="D389" s="153"/>
      <c r="E389" s="153"/>
      <c r="F389" s="153"/>
      <c r="G389" s="153"/>
      <c r="H389" s="153"/>
      <c r="K389" s="168"/>
    </row>
    <row r="390" spans="1:11" ht="13.5">
      <c r="A390" s="166"/>
      <c r="B390" s="167" t="s">
        <v>401</v>
      </c>
      <c r="C390" s="153"/>
      <c r="D390" s="153"/>
      <c r="E390" s="153"/>
      <c r="F390" s="153"/>
      <c r="G390" s="153"/>
      <c r="H390" s="153"/>
      <c r="K390" s="168"/>
    </row>
    <row r="391" spans="1:11" ht="13.5">
      <c r="A391" s="166"/>
      <c r="B391" s="167" t="s">
        <v>402</v>
      </c>
      <c r="C391" s="153"/>
      <c r="D391" s="153"/>
      <c r="E391" s="153"/>
      <c r="F391" s="153"/>
      <c r="G391" s="153"/>
      <c r="H391" s="153"/>
      <c r="K391" s="168"/>
    </row>
    <row r="392" spans="1:11" ht="13.5">
      <c r="A392" s="166"/>
      <c r="B392" s="167"/>
      <c r="C392" s="153"/>
      <c r="D392" s="153"/>
      <c r="E392" s="153"/>
      <c r="F392" s="153"/>
      <c r="G392" s="153"/>
      <c r="H392" s="153"/>
      <c r="K392" s="168"/>
    </row>
    <row r="393" spans="1:11" ht="13.5">
      <c r="A393" s="166"/>
      <c r="B393" s="167"/>
      <c r="C393" s="153"/>
      <c r="D393" s="153"/>
      <c r="E393" s="153"/>
      <c r="F393" s="153"/>
      <c r="G393" s="153"/>
      <c r="H393" s="153"/>
      <c r="K393" s="168"/>
    </row>
    <row r="394" spans="1:11" ht="13.5">
      <c r="A394" s="166"/>
      <c r="B394" s="167"/>
      <c r="C394" s="153"/>
      <c r="D394" s="153"/>
      <c r="E394" s="153"/>
      <c r="F394" s="153"/>
      <c r="G394" s="153"/>
      <c r="H394" s="153"/>
      <c r="K394" s="168"/>
    </row>
    <row r="395" spans="1:11" ht="13.5">
      <c r="A395" s="166"/>
      <c r="B395" s="167"/>
      <c r="C395" s="153"/>
      <c r="D395" s="153"/>
      <c r="E395" s="153"/>
      <c r="F395" s="153"/>
      <c r="G395" s="153"/>
      <c r="H395" s="153"/>
      <c r="K395" s="168"/>
    </row>
    <row r="396" spans="1:11" ht="13.5">
      <c r="A396" s="166"/>
      <c r="B396" s="167"/>
      <c r="C396" s="153"/>
      <c r="D396" s="153"/>
      <c r="E396" s="153"/>
      <c r="F396" s="153"/>
      <c r="G396" s="153"/>
      <c r="H396" s="153"/>
      <c r="K396" s="168"/>
    </row>
    <row r="397" spans="1:11" ht="13.5">
      <c r="A397" s="166"/>
      <c r="B397" s="167"/>
      <c r="C397" s="153"/>
      <c r="D397" s="153"/>
      <c r="E397" s="153"/>
      <c r="F397" s="153"/>
      <c r="G397" s="153"/>
      <c r="H397" s="153"/>
      <c r="K397" s="180"/>
    </row>
    <row r="398" spans="1:11" ht="13.5">
      <c r="A398" s="166"/>
      <c r="B398" s="167"/>
      <c r="C398" s="153"/>
      <c r="D398" s="153"/>
      <c r="E398" s="153"/>
      <c r="F398" s="153"/>
      <c r="G398" s="153"/>
      <c r="H398" s="153"/>
      <c r="K398" s="168"/>
    </row>
    <row r="399" spans="1:11" ht="13.5">
      <c r="A399" s="166"/>
      <c r="B399" s="167"/>
      <c r="C399" s="153"/>
      <c r="D399" s="153"/>
      <c r="E399" s="153"/>
      <c r="F399" s="177" t="s">
        <v>278</v>
      </c>
      <c r="G399" s="153"/>
      <c r="H399" s="177"/>
      <c r="I399" s="177"/>
      <c r="J399" s="178" t="s">
        <v>279</v>
      </c>
      <c r="K399" s="179">
        <f>SUM(K342:K398)</f>
        <v>0</v>
      </c>
    </row>
    <row r="400" spans="1:11" ht="13.5">
      <c r="A400" s="166"/>
      <c r="B400" s="183"/>
      <c r="C400" s="153"/>
      <c r="D400" s="153"/>
      <c r="E400" s="153"/>
      <c r="F400" s="153"/>
      <c r="G400" s="153"/>
      <c r="H400" s="153"/>
      <c r="K400" s="180"/>
    </row>
    <row r="401" spans="1:11" ht="13.5">
      <c r="A401" s="166"/>
      <c r="B401" s="183"/>
      <c r="C401" s="153"/>
      <c r="D401" s="153"/>
      <c r="E401" s="153"/>
      <c r="F401" s="153"/>
      <c r="G401" s="153"/>
      <c r="H401" s="153"/>
      <c r="K401" s="176"/>
    </row>
    <row r="402" spans="1:11" ht="13.5">
      <c r="A402" s="166"/>
      <c r="B402" s="183"/>
      <c r="C402" s="153"/>
      <c r="D402" s="153"/>
      <c r="E402" s="153"/>
      <c r="F402" s="153"/>
      <c r="G402" s="153"/>
      <c r="H402" s="153"/>
      <c r="K402" s="168"/>
    </row>
    <row r="403" spans="1:11" ht="13.5">
      <c r="A403" s="166"/>
      <c r="B403" s="183"/>
      <c r="C403" s="153"/>
      <c r="D403" s="153"/>
      <c r="E403" s="153"/>
      <c r="F403" s="153"/>
      <c r="G403" s="153"/>
      <c r="H403" s="153"/>
      <c r="K403" s="168"/>
    </row>
    <row r="404" spans="1:11" ht="13.5">
      <c r="A404" s="166"/>
      <c r="B404" s="183"/>
      <c r="C404" s="153"/>
      <c r="D404" s="153"/>
      <c r="E404" s="153"/>
      <c r="F404" s="153"/>
      <c r="G404" s="153"/>
      <c r="H404" s="153"/>
      <c r="K404" s="168"/>
    </row>
    <row r="405" spans="1:11" ht="13.5">
      <c r="A405" s="166"/>
      <c r="B405" s="183"/>
      <c r="C405" s="153"/>
      <c r="D405" s="153"/>
      <c r="E405" s="153"/>
      <c r="F405" s="153"/>
      <c r="G405" s="153"/>
      <c r="H405" s="153"/>
      <c r="K405" s="168"/>
    </row>
    <row r="406" spans="1:11" ht="13.5">
      <c r="A406" s="166"/>
      <c r="B406" s="183"/>
      <c r="C406" s="153"/>
      <c r="D406" s="153"/>
      <c r="E406" s="153"/>
      <c r="F406" s="153"/>
      <c r="G406" s="153"/>
      <c r="H406" s="153"/>
      <c r="K406" s="168"/>
    </row>
    <row r="407" spans="1:11" ht="13.5">
      <c r="A407" s="166"/>
      <c r="B407" s="183"/>
      <c r="C407" s="153"/>
      <c r="D407" s="153"/>
      <c r="E407" s="153"/>
      <c r="F407" s="153"/>
      <c r="G407" s="153"/>
      <c r="H407" s="153"/>
      <c r="K407" s="168"/>
    </row>
    <row r="408" spans="1:11" ht="13.5">
      <c r="A408" s="166"/>
      <c r="B408" s="183"/>
      <c r="C408" s="153"/>
      <c r="D408" s="153"/>
      <c r="E408" s="153"/>
      <c r="F408" s="153"/>
      <c r="G408" s="153"/>
      <c r="H408" s="153"/>
      <c r="K408" s="168"/>
    </row>
    <row r="409" spans="1:11" ht="13.5">
      <c r="A409" s="181"/>
      <c r="B409" s="184"/>
      <c r="C409" s="160"/>
      <c r="D409" s="160"/>
      <c r="E409" s="160"/>
      <c r="F409" s="160"/>
      <c r="G409" s="160"/>
      <c r="H409" s="160"/>
      <c r="I409" s="160"/>
      <c r="J409" s="160"/>
      <c r="K409" s="180"/>
    </row>
    <row r="410" spans="1:11" ht="13.5">
      <c r="A410" s="166"/>
      <c r="B410" s="183"/>
      <c r="C410" s="153"/>
      <c r="D410" s="153"/>
      <c r="E410" s="153"/>
      <c r="F410" s="153"/>
      <c r="G410" s="153"/>
      <c r="H410" s="153"/>
      <c r="K410" s="168"/>
    </row>
    <row r="411" spans="1:11" ht="13.5">
      <c r="A411" s="166" t="s">
        <v>6</v>
      </c>
      <c r="B411" s="169" t="s">
        <v>403</v>
      </c>
      <c r="C411" s="153"/>
      <c r="D411" s="153"/>
      <c r="E411" s="153"/>
      <c r="F411" s="153"/>
      <c r="G411" s="153"/>
      <c r="H411" s="153"/>
      <c r="K411" s="168"/>
    </row>
    <row r="412" spans="1:11" ht="13.5">
      <c r="A412" s="166"/>
      <c r="B412" s="167"/>
      <c r="C412" s="153"/>
      <c r="D412" s="153"/>
      <c r="E412" s="153"/>
      <c r="F412" s="153"/>
      <c r="G412" s="153"/>
      <c r="H412" s="153"/>
      <c r="K412" s="168"/>
    </row>
    <row r="413" spans="1:11" ht="13.5">
      <c r="A413" s="166"/>
      <c r="B413" s="167" t="s">
        <v>404</v>
      </c>
      <c r="C413" s="153"/>
      <c r="D413" s="153"/>
      <c r="E413" s="153"/>
      <c r="F413" s="153"/>
      <c r="G413" s="153"/>
      <c r="H413" s="153"/>
      <c r="K413" s="168"/>
    </row>
    <row r="414" spans="1:11" ht="13.5">
      <c r="A414" s="166"/>
      <c r="B414" s="167" t="s">
        <v>405</v>
      </c>
      <c r="C414" s="153"/>
      <c r="D414" s="153"/>
      <c r="E414" s="153"/>
      <c r="F414" s="153"/>
      <c r="G414" s="153"/>
      <c r="H414" s="153"/>
      <c r="K414" s="168"/>
    </row>
    <row r="415" spans="1:11" ht="13.5">
      <c r="A415" s="166"/>
      <c r="B415" s="167"/>
      <c r="C415" s="153"/>
      <c r="D415" s="153"/>
      <c r="E415" s="153"/>
      <c r="F415" s="153"/>
      <c r="G415" s="153"/>
      <c r="H415" s="153"/>
      <c r="K415" s="168"/>
    </row>
    <row r="416" spans="1:256" ht="13.5">
      <c r="A416" s="190"/>
      <c r="B416" s="167" t="s">
        <v>406</v>
      </c>
      <c r="C416" s="191"/>
      <c r="D416" s="191"/>
      <c r="E416" s="191"/>
      <c r="F416" s="191"/>
      <c r="G416" s="191"/>
      <c r="H416" s="191"/>
      <c r="I416" s="191"/>
      <c r="J416" s="191"/>
      <c r="K416" s="192"/>
      <c r="L416" s="193"/>
      <c r="M416" s="193"/>
      <c r="N416" s="193"/>
      <c r="O416" s="193"/>
      <c r="P416" s="193"/>
      <c r="Q416" s="193"/>
      <c r="R416" s="193"/>
      <c r="S416" s="193"/>
      <c r="T416" s="193"/>
      <c r="U416" s="193"/>
      <c r="V416" s="193"/>
      <c r="W416" s="193"/>
      <c r="X416" s="193"/>
      <c r="Y416" s="193"/>
      <c r="Z416" s="193"/>
      <c r="AA416" s="193"/>
      <c r="AB416" s="193"/>
      <c r="AC416" s="193"/>
      <c r="AD416" s="193"/>
      <c r="AE416" s="193"/>
      <c r="AF416" s="193"/>
      <c r="AG416" s="193"/>
      <c r="AH416" s="193"/>
      <c r="AI416" s="193"/>
      <c r="AJ416" s="193"/>
      <c r="AK416" s="193"/>
      <c r="AL416" s="193"/>
      <c r="AM416" s="193"/>
      <c r="AN416" s="193"/>
      <c r="AO416" s="193"/>
      <c r="AP416" s="193"/>
      <c r="AQ416" s="193"/>
      <c r="AR416" s="193"/>
      <c r="AS416" s="193"/>
      <c r="AT416" s="193"/>
      <c r="AU416" s="193"/>
      <c r="AV416" s="193"/>
      <c r="AW416" s="193"/>
      <c r="AX416" s="193"/>
      <c r="AY416" s="193"/>
      <c r="AZ416" s="193"/>
      <c r="BA416" s="193"/>
      <c r="BB416" s="193"/>
      <c r="BC416" s="193"/>
      <c r="BD416" s="193"/>
      <c r="BE416" s="193"/>
      <c r="BF416" s="193"/>
      <c r="BG416" s="193"/>
      <c r="BH416" s="193"/>
      <c r="BI416" s="193"/>
      <c r="BJ416" s="193"/>
      <c r="BK416" s="193"/>
      <c r="BL416" s="193"/>
      <c r="BM416" s="193"/>
      <c r="BN416" s="193"/>
      <c r="BO416" s="193"/>
      <c r="BP416" s="193"/>
      <c r="BQ416" s="193"/>
      <c r="BR416" s="193"/>
      <c r="BS416" s="193"/>
      <c r="BT416" s="193"/>
      <c r="BU416" s="193"/>
      <c r="BV416" s="193"/>
      <c r="BW416" s="193"/>
      <c r="BX416" s="193"/>
      <c r="BY416" s="193"/>
      <c r="BZ416" s="193"/>
      <c r="CA416" s="193"/>
      <c r="CB416" s="193"/>
      <c r="CC416" s="193"/>
      <c r="CD416" s="193"/>
      <c r="CE416" s="193"/>
      <c r="CF416" s="193"/>
      <c r="CG416" s="193"/>
      <c r="CH416" s="193"/>
      <c r="CI416" s="193"/>
      <c r="CJ416" s="193"/>
      <c r="CK416" s="193"/>
      <c r="CL416" s="193"/>
      <c r="CM416" s="193"/>
      <c r="CN416" s="193"/>
      <c r="CO416" s="193"/>
      <c r="CP416" s="193"/>
      <c r="CQ416" s="193"/>
      <c r="CR416" s="193"/>
      <c r="CS416" s="193"/>
      <c r="CT416" s="193"/>
      <c r="CU416" s="193"/>
      <c r="CV416" s="193"/>
      <c r="CW416" s="193"/>
      <c r="CX416" s="193"/>
      <c r="CY416" s="193"/>
      <c r="CZ416" s="193"/>
      <c r="DA416" s="193"/>
      <c r="DB416" s="193"/>
      <c r="DC416" s="193"/>
      <c r="DD416" s="193"/>
      <c r="DE416" s="193"/>
      <c r="DF416" s="193"/>
      <c r="DG416" s="193"/>
      <c r="DH416" s="193"/>
      <c r="DI416" s="193"/>
      <c r="DJ416" s="193"/>
      <c r="DK416" s="193"/>
      <c r="DL416" s="193"/>
      <c r="DM416" s="193"/>
      <c r="DN416" s="193"/>
      <c r="DO416" s="193"/>
      <c r="DP416" s="193"/>
      <c r="DQ416" s="193"/>
      <c r="DR416" s="193"/>
      <c r="DS416" s="193"/>
      <c r="DT416" s="193"/>
      <c r="DU416" s="193"/>
      <c r="DV416" s="193"/>
      <c r="DW416" s="193"/>
      <c r="DX416" s="193"/>
      <c r="DY416" s="193"/>
      <c r="DZ416" s="193"/>
      <c r="EA416" s="193"/>
      <c r="EB416" s="193"/>
      <c r="EC416" s="193"/>
      <c r="ED416" s="193"/>
      <c r="EE416" s="193"/>
      <c r="EF416" s="193"/>
      <c r="EG416" s="193"/>
      <c r="EH416" s="193"/>
      <c r="EI416" s="193"/>
      <c r="EJ416" s="193"/>
      <c r="EK416" s="193"/>
      <c r="EL416" s="193"/>
      <c r="EM416" s="193"/>
      <c r="EN416" s="193"/>
      <c r="EO416" s="193"/>
      <c r="EP416" s="193"/>
      <c r="EQ416" s="193"/>
      <c r="ER416" s="193"/>
      <c r="ES416" s="193"/>
      <c r="ET416" s="193"/>
      <c r="EU416" s="193"/>
      <c r="EV416" s="193"/>
      <c r="EW416" s="193"/>
      <c r="EX416" s="193"/>
      <c r="EY416" s="193"/>
      <c r="EZ416" s="193"/>
      <c r="FA416" s="193"/>
      <c r="FB416" s="193"/>
      <c r="FC416" s="193"/>
      <c r="FD416" s="193"/>
      <c r="FE416" s="193"/>
      <c r="FF416" s="193"/>
      <c r="FG416" s="193"/>
      <c r="FH416" s="193"/>
      <c r="FI416" s="193"/>
      <c r="FJ416" s="193"/>
      <c r="FK416" s="193"/>
      <c r="FL416" s="193"/>
      <c r="FM416" s="193"/>
      <c r="FN416" s="193"/>
      <c r="FO416" s="193"/>
      <c r="FP416" s="193"/>
      <c r="FQ416" s="193"/>
      <c r="FR416" s="193"/>
      <c r="FS416" s="193"/>
      <c r="FT416" s="193"/>
      <c r="FU416" s="193"/>
      <c r="FV416" s="193"/>
      <c r="FW416" s="193"/>
      <c r="FX416" s="193"/>
      <c r="FY416" s="193"/>
      <c r="FZ416" s="193"/>
      <c r="GA416" s="193"/>
      <c r="GB416" s="193"/>
      <c r="GC416" s="193"/>
      <c r="GD416" s="193"/>
      <c r="GE416" s="193"/>
      <c r="GF416" s="193"/>
      <c r="GG416" s="193"/>
      <c r="GH416" s="193"/>
      <c r="GI416" s="193"/>
      <c r="GJ416" s="193"/>
      <c r="GK416" s="193"/>
      <c r="GL416" s="193"/>
      <c r="GM416" s="193"/>
      <c r="GN416" s="193"/>
      <c r="GO416" s="193"/>
      <c r="GP416" s="193"/>
      <c r="GQ416" s="193"/>
      <c r="GR416" s="193"/>
      <c r="GS416" s="193"/>
      <c r="GT416" s="193"/>
      <c r="GU416" s="193"/>
      <c r="GV416" s="193"/>
      <c r="GW416" s="193"/>
      <c r="GX416" s="193"/>
      <c r="GY416" s="193"/>
      <c r="GZ416" s="193"/>
      <c r="HA416" s="193"/>
      <c r="HB416" s="193"/>
      <c r="HC416" s="193"/>
      <c r="HD416" s="193"/>
      <c r="HE416" s="193"/>
      <c r="HF416" s="193"/>
      <c r="HG416" s="193"/>
      <c r="HH416" s="193"/>
      <c r="HI416" s="193"/>
      <c r="HJ416" s="193"/>
      <c r="HK416" s="193"/>
      <c r="HL416" s="193"/>
      <c r="HM416" s="193"/>
      <c r="HN416" s="193"/>
      <c r="HO416" s="193"/>
      <c r="HP416" s="193"/>
      <c r="HQ416" s="193"/>
      <c r="HR416" s="193"/>
      <c r="HS416" s="193"/>
      <c r="HT416" s="193"/>
      <c r="HU416" s="193"/>
      <c r="HV416" s="193"/>
      <c r="HW416" s="193"/>
      <c r="HX416" s="193"/>
      <c r="HY416" s="193"/>
      <c r="HZ416" s="193"/>
      <c r="IA416" s="193"/>
      <c r="IB416" s="193"/>
      <c r="IC416" s="193"/>
      <c r="ID416" s="193"/>
      <c r="IE416" s="193"/>
      <c r="IF416" s="193"/>
      <c r="IG416" s="193"/>
      <c r="IH416" s="193"/>
      <c r="II416" s="193"/>
      <c r="IJ416" s="193"/>
      <c r="IK416" s="193"/>
      <c r="IL416" s="193"/>
      <c r="IM416" s="193"/>
      <c r="IN416" s="193"/>
      <c r="IO416" s="193"/>
      <c r="IP416" s="193"/>
      <c r="IQ416" s="193"/>
      <c r="IR416" s="193"/>
      <c r="IS416" s="193"/>
      <c r="IT416" s="193"/>
      <c r="IU416" s="193"/>
      <c r="IV416" s="193"/>
    </row>
    <row r="417" spans="1:11" ht="13.5">
      <c r="A417" s="166"/>
      <c r="B417" s="167" t="s">
        <v>407</v>
      </c>
      <c r="C417" s="153"/>
      <c r="D417" s="153"/>
      <c r="E417" s="153"/>
      <c r="F417" s="153"/>
      <c r="G417" s="153"/>
      <c r="H417" s="153"/>
      <c r="K417" s="168"/>
    </row>
    <row r="418" spans="1:11" ht="13.5">
      <c r="A418" s="166"/>
      <c r="B418" s="167" t="s">
        <v>408</v>
      </c>
      <c r="C418" s="153"/>
      <c r="D418" s="153"/>
      <c r="E418" s="153"/>
      <c r="F418" s="153"/>
      <c r="G418" s="153"/>
      <c r="H418" s="153"/>
      <c r="K418" s="168"/>
    </row>
    <row r="419" spans="1:11" ht="13.5">
      <c r="A419" s="166"/>
      <c r="B419" s="167"/>
      <c r="C419" s="153"/>
      <c r="D419" s="153"/>
      <c r="E419" s="153"/>
      <c r="F419" s="153"/>
      <c r="G419" s="153"/>
      <c r="H419" s="153"/>
      <c r="K419" s="168"/>
    </row>
    <row r="420" spans="1:11" ht="13.5">
      <c r="A420" s="166" t="s">
        <v>409</v>
      </c>
      <c r="B420" s="194" t="s">
        <v>410</v>
      </c>
      <c r="C420" s="153"/>
      <c r="D420" s="153"/>
      <c r="E420" s="153"/>
      <c r="F420" s="153"/>
      <c r="G420" s="153"/>
      <c r="H420" s="153"/>
      <c r="K420" s="168"/>
    </row>
    <row r="421" spans="1:11" ht="13.5">
      <c r="A421" s="166"/>
      <c r="B421" s="167"/>
      <c r="C421" s="153"/>
      <c r="D421" s="153"/>
      <c r="E421" s="153"/>
      <c r="F421" s="153"/>
      <c r="G421" s="153"/>
      <c r="H421" s="153"/>
      <c r="K421" s="168"/>
    </row>
    <row r="422" spans="1:11" ht="13.5">
      <c r="A422" s="166" t="s">
        <v>7</v>
      </c>
      <c r="B422" s="169" t="s">
        <v>411</v>
      </c>
      <c r="C422" s="153"/>
      <c r="D422" s="153"/>
      <c r="E422" s="153"/>
      <c r="F422" s="153"/>
      <c r="G422" s="153"/>
      <c r="H422" s="153"/>
      <c r="K422" s="168"/>
    </row>
    <row r="423" spans="1:11" ht="13.5">
      <c r="A423" s="166"/>
      <c r="B423" s="167"/>
      <c r="C423" s="153"/>
      <c r="D423" s="153"/>
      <c r="E423" s="153"/>
      <c r="F423" s="153"/>
      <c r="G423" s="153"/>
      <c r="H423" s="153"/>
      <c r="K423" s="168"/>
    </row>
    <row r="424" spans="1:11" ht="13.5">
      <c r="A424" s="166"/>
      <c r="B424" s="167" t="s">
        <v>412</v>
      </c>
      <c r="C424" s="153"/>
      <c r="D424" s="153"/>
      <c r="E424" s="153"/>
      <c r="F424" s="153"/>
      <c r="G424" s="153"/>
      <c r="H424" s="153"/>
      <c r="K424" s="168"/>
    </row>
    <row r="425" spans="1:11" ht="13.5">
      <c r="A425" s="166"/>
      <c r="B425" s="167" t="s">
        <v>413</v>
      </c>
      <c r="C425" s="153"/>
      <c r="D425" s="153"/>
      <c r="E425" s="153"/>
      <c r="F425" s="153"/>
      <c r="G425" s="153"/>
      <c r="H425" s="153"/>
      <c r="K425" s="168"/>
    </row>
    <row r="426" spans="1:11" ht="13.5">
      <c r="A426" s="166"/>
      <c r="B426" s="167" t="s">
        <v>414</v>
      </c>
      <c r="C426" s="153"/>
      <c r="D426" s="153"/>
      <c r="E426" s="153"/>
      <c r="F426" s="153"/>
      <c r="G426" s="153"/>
      <c r="H426" s="153"/>
      <c r="K426" s="168"/>
    </row>
    <row r="427" spans="1:11" ht="13.5">
      <c r="A427" s="166"/>
      <c r="B427" s="167" t="s">
        <v>415</v>
      </c>
      <c r="C427" s="153"/>
      <c r="D427" s="153"/>
      <c r="E427" s="153"/>
      <c r="F427" s="153"/>
      <c r="G427" s="153"/>
      <c r="H427" s="153"/>
      <c r="K427" s="168"/>
    </row>
    <row r="428" spans="1:11" ht="13.5">
      <c r="A428" s="166"/>
      <c r="B428" s="167"/>
      <c r="C428" s="153"/>
      <c r="D428" s="153"/>
      <c r="E428" s="153"/>
      <c r="F428" s="153"/>
      <c r="G428" s="153"/>
      <c r="H428" s="153"/>
      <c r="K428" s="168"/>
    </row>
    <row r="429" spans="1:11" ht="13.5">
      <c r="A429" s="166"/>
      <c r="B429" s="167" t="s">
        <v>416</v>
      </c>
      <c r="C429" s="153"/>
      <c r="D429" s="153"/>
      <c r="E429" s="153"/>
      <c r="F429" s="153"/>
      <c r="G429" s="153"/>
      <c r="H429" s="153"/>
      <c r="K429" s="168"/>
    </row>
    <row r="430" spans="1:11" ht="13.5">
      <c r="A430" s="166"/>
      <c r="B430" s="167" t="s">
        <v>417</v>
      </c>
      <c r="C430" s="153"/>
      <c r="D430" s="153"/>
      <c r="E430" s="153"/>
      <c r="F430" s="153"/>
      <c r="G430" s="153"/>
      <c r="H430" s="153"/>
      <c r="K430" s="168"/>
    </row>
    <row r="431" spans="1:11" ht="13.5">
      <c r="A431" s="166"/>
      <c r="B431" s="167" t="s">
        <v>418</v>
      </c>
      <c r="C431" s="153"/>
      <c r="D431" s="153"/>
      <c r="E431" s="153"/>
      <c r="F431" s="153"/>
      <c r="G431" s="153"/>
      <c r="H431" s="153"/>
      <c r="K431" s="168"/>
    </row>
    <row r="432" spans="1:11" ht="13.5">
      <c r="A432" s="166"/>
      <c r="B432" s="167"/>
      <c r="C432" s="153"/>
      <c r="D432" s="153"/>
      <c r="E432" s="153"/>
      <c r="F432" s="153"/>
      <c r="G432" s="153"/>
      <c r="H432" s="153"/>
      <c r="K432" s="168"/>
    </row>
    <row r="433" spans="1:11" ht="13.5">
      <c r="A433" s="166"/>
      <c r="B433" s="167" t="s">
        <v>419</v>
      </c>
      <c r="C433" s="153"/>
      <c r="D433" s="153"/>
      <c r="E433" s="153"/>
      <c r="F433" s="153"/>
      <c r="G433" s="153"/>
      <c r="H433" s="153"/>
      <c r="K433" s="168"/>
    </row>
    <row r="434" spans="1:11" ht="13.5">
      <c r="A434" s="166"/>
      <c r="B434" s="167" t="s">
        <v>420</v>
      </c>
      <c r="C434" s="153"/>
      <c r="D434" s="153"/>
      <c r="E434" s="153"/>
      <c r="F434" s="153"/>
      <c r="G434" s="153"/>
      <c r="H434" s="153"/>
      <c r="K434" s="168"/>
    </row>
    <row r="435" spans="1:11" ht="13.5">
      <c r="A435" s="166"/>
      <c r="B435" s="167" t="s">
        <v>421</v>
      </c>
      <c r="C435" s="153"/>
      <c r="D435" s="153"/>
      <c r="E435" s="153"/>
      <c r="F435" s="153"/>
      <c r="G435" s="153"/>
      <c r="H435" s="153"/>
      <c r="K435" s="168"/>
    </row>
    <row r="436" spans="1:11" ht="13.5">
      <c r="A436" s="166"/>
      <c r="B436" s="167"/>
      <c r="C436" s="153"/>
      <c r="D436" s="153"/>
      <c r="E436" s="153"/>
      <c r="F436" s="153"/>
      <c r="G436" s="153"/>
      <c r="H436" s="153"/>
      <c r="K436" s="168"/>
    </row>
    <row r="437" spans="1:11" ht="13.5">
      <c r="A437" s="166"/>
      <c r="B437" s="167" t="s">
        <v>422</v>
      </c>
      <c r="C437" s="153"/>
      <c r="D437" s="153"/>
      <c r="E437" s="153"/>
      <c r="F437" s="153"/>
      <c r="G437" s="153"/>
      <c r="H437" s="153"/>
      <c r="K437" s="168"/>
    </row>
    <row r="438" spans="1:11" ht="13.5">
      <c r="A438" s="166"/>
      <c r="B438" s="167" t="s">
        <v>423</v>
      </c>
      <c r="C438" s="153"/>
      <c r="D438" s="153"/>
      <c r="E438" s="153"/>
      <c r="F438" s="153"/>
      <c r="G438" s="153"/>
      <c r="H438" s="153"/>
      <c r="K438" s="168"/>
    </row>
    <row r="439" spans="1:11" ht="13.5">
      <c r="A439" s="166"/>
      <c r="B439" s="167"/>
      <c r="C439" s="153"/>
      <c r="D439" s="153"/>
      <c r="E439" s="153"/>
      <c r="F439" s="153"/>
      <c r="G439" s="153"/>
      <c r="H439" s="153"/>
      <c r="K439" s="168"/>
    </row>
    <row r="440" spans="1:11" ht="13.5">
      <c r="A440" s="166"/>
      <c r="B440" s="167" t="s">
        <v>424</v>
      </c>
      <c r="C440" s="153"/>
      <c r="D440" s="153"/>
      <c r="E440" s="153"/>
      <c r="F440" s="153"/>
      <c r="G440" s="153"/>
      <c r="H440" s="153"/>
      <c r="K440" s="168"/>
    </row>
    <row r="441" spans="1:11" ht="13.5">
      <c r="A441" s="166"/>
      <c r="B441" s="167" t="s">
        <v>425</v>
      </c>
      <c r="C441" s="153"/>
      <c r="D441" s="153"/>
      <c r="E441" s="153"/>
      <c r="F441" s="153"/>
      <c r="G441" s="153"/>
      <c r="H441" s="153"/>
      <c r="K441" s="168"/>
    </row>
    <row r="442" spans="1:11" ht="13.5">
      <c r="A442" s="166"/>
      <c r="B442" s="167"/>
      <c r="C442" s="153"/>
      <c r="D442" s="153"/>
      <c r="E442" s="153"/>
      <c r="F442" s="153"/>
      <c r="G442" s="153"/>
      <c r="H442" s="153"/>
      <c r="K442" s="168"/>
    </row>
    <row r="443" spans="1:11" ht="13.5">
      <c r="A443" s="166" t="s">
        <v>8</v>
      </c>
      <c r="B443" s="169" t="s">
        <v>426</v>
      </c>
      <c r="C443" s="153"/>
      <c r="D443" s="153"/>
      <c r="E443" s="153"/>
      <c r="F443" s="153"/>
      <c r="G443" s="153"/>
      <c r="H443" s="153"/>
      <c r="K443" s="168"/>
    </row>
    <row r="444" spans="1:11" ht="13.5">
      <c r="A444" s="166"/>
      <c r="B444" s="167"/>
      <c r="C444" s="153"/>
      <c r="D444" s="153"/>
      <c r="E444" s="153"/>
      <c r="F444" s="153"/>
      <c r="G444" s="153"/>
      <c r="H444" s="153"/>
      <c r="K444" s="168"/>
    </row>
    <row r="445" spans="1:11" ht="13.5">
      <c r="A445" s="166"/>
      <c r="B445" s="167" t="s">
        <v>427</v>
      </c>
      <c r="C445" s="153"/>
      <c r="D445" s="153"/>
      <c r="E445" s="153"/>
      <c r="F445" s="153"/>
      <c r="G445" s="153"/>
      <c r="H445" s="153"/>
      <c r="K445" s="168"/>
    </row>
    <row r="446" spans="1:11" ht="13.5">
      <c r="A446" s="166"/>
      <c r="B446" s="167" t="s">
        <v>428</v>
      </c>
      <c r="C446" s="153"/>
      <c r="D446" s="153"/>
      <c r="E446" s="153"/>
      <c r="F446" s="153"/>
      <c r="G446" s="153"/>
      <c r="H446" s="153"/>
      <c r="K446" s="168"/>
    </row>
    <row r="447" spans="1:11" ht="13.5">
      <c r="A447" s="166"/>
      <c r="B447" s="167" t="s">
        <v>429</v>
      </c>
      <c r="C447" s="153"/>
      <c r="D447" s="153"/>
      <c r="E447" s="153"/>
      <c r="F447" s="153"/>
      <c r="G447" s="153"/>
      <c r="H447" s="153"/>
      <c r="K447" s="168"/>
    </row>
    <row r="448" spans="1:11" ht="13.5">
      <c r="A448" s="166"/>
      <c r="B448" s="167"/>
      <c r="C448" s="153"/>
      <c r="D448" s="153"/>
      <c r="E448" s="153"/>
      <c r="F448" s="153"/>
      <c r="G448" s="153"/>
      <c r="H448" s="153"/>
      <c r="K448" s="168"/>
    </row>
    <row r="449" spans="1:11" ht="13.5">
      <c r="A449" s="166" t="s">
        <v>9</v>
      </c>
      <c r="B449" s="169" t="s">
        <v>430</v>
      </c>
      <c r="C449" s="153"/>
      <c r="D449" s="153"/>
      <c r="E449" s="153"/>
      <c r="F449" s="153"/>
      <c r="G449" s="153"/>
      <c r="H449" s="153"/>
      <c r="K449" s="168"/>
    </row>
    <row r="450" spans="1:11" ht="13.5">
      <c r="A450" s="166"/>
      <c r="B450" s="167"/>
      <c r="C450" s="153"/>
      <c r="D450" s="153"/>
      <c r="E450" s="153"/>
      <c r="F450" s="153"/>
      <c r="G450" s="153"/>
      <c r="H450" s="153"/>
      <c r="K450" s="168"/>
    </row>
    <row r="451" spans="1:11" ht="13.5">
      <c r="A451" s="166"/>
      <c r="B451" s="167" t="s">
        <v>431</v>
      </c>
      <c r="C451" s="153"/>
      <c r="D451" s="153"/>
      <c r="E451" s="153"/>
      <c r="F451" s="153"/>
      <c r="G451" s="153"/>
      <c r="H451" s="153"/>
      <c r="K451" s="168"/>
    </row>
    <row r="452" spans="1:11" ht="13.5">
      <c r="A452" s="166"/>
      <c r="B452" s="167" t="s">
        <v>432</v>
      </c>
      <c r="C452" s="153"/>
      <c r="D452" s="153"/>
      <c r="E452" s="153"/>
      <c r="F452" s="153"/>
      <c r="G452" s="153"/>
      <c r="H452" s="153"/>
      <c r="K452" s="168"/>
    </row>
    <row r="453" spans="1:11" ht="13.5">
      <c r="A453" s="166"/>
      <c r="B453" s="167"/>
      <c r="C453" s="153"/>
      <c r="D453" s="153"/>
      <c r="E453" s="153"/>
      <c r="F453" s="153"/>
      <c r="G453" s="153"/>
      <c r="H453" s="153"/>
      <c r="K453" s="168"/>
    </row>
    <row r="454" spans="1:11" ht="13.5">
      <c r="A454" s="166"/>
      <c r="B454" s="167" t="s">
        <v>433</v>
      </c>
      <c r="C454" s="153"/>
      <c r="D454" s="153"/>
      <c r="E454" s="153"/>
      <c r="F454" s="153"/>
      <c r="G454" s="153"/>
      <c r="H454" s="153"/>
      <c r="K454" s="168"/>
    </row>
    <row r="455" spans="1:11" ht="13.5">
      <c r="A455" s="166" t="s">
        <v>434</v>
      </c>
      <c r="B455" s="167" t="s">
        <v>435</v>
      </c>
      <c r="C455" s="153"/>
      <c r="D455" s="153"/>
      <c r="E455" s="153"/>
      <c r="F455" s="153"/>
      <c r="G455" s="153"/>
      <c r="H455" s="153"/>
      <c r="K455" s="168"/>
    </row>
    <row r="456" spans="1:11" ht="13.5">
      <c r="A456" s="166"/>
      <c r="B456" s="167"/>
      <c r="C456" s="153"/>
      <c r="D456" s="153"/>
      <c r="E456" s="153"/>
      <c r="F456" s="153"/>
      <c r="G456" s="153"/>
      <c r="H456" s="153"/>
      <c r="K456" s="168"/>
    </row>
    <row r="457" spans="1:11" ht="13.5">
      <c r="A457" s="166" t="s">
        <v>10</v>
      </c>
      <c r="B457" s="169" t="s">
        <v>436</v>
      </c>
      <c r="C457" s="153"/>
      <c r="D457" s="153"/>
      <c r="E457" s="153"/>
      <c r="F457" s="153"/>
      <c r="G457" s="153"/>
      <c r="H457" s="153"/>
      <c r="K457" s="168"/>
    </row>
    <row r="458" spans="1:11" ht="13.5">
      <c r="A458" s="166"/>
      <c r="B458" s="167"/>
      <c r="C458" s="153"/>
      <c r="D458" s="153"/>
      <c r="E458" s="153"/>
      <c r="F458" s="153"/>
      <c r="G458" s="153"/>
      <c r="H458" s="153"/>
      <c r="K458" s="168"/>
    </row>
    <row r="459" spans="1:11" ht="13.5">
      <c r="A459" s="166"/>
      <c r="B459" s="167" t="s">
        <v>437</v>
      </c>
      <c r="C459" s="153"/>
      <c r="D459" s="153"/>
      <c r="E459" s="153"/>
      <c r="F459" s="153"/>
      <c r="G459" s="153"/>
      <c r="H459" s="153"/>
      <c r="K459" s="168"/>
    </row>
    <row r="460" spans="1:11" ht="13.5">
      <c r="A460" s="166"/>
      <c r="B460" s="167" t="s">
        <v>438</v>
      </c>
      <c r="C460" s="153"/>
      <c r="D460" s="153"/>
      <c r="E460" s="153"/>
      <c r="F460" s="153"/>
      <c r="G460" s="153"/>
      <c r="H460" s="153"/>
      <c r="K460" s="168"/>
    </row>
    <row r="461" spans="1:11" ht="13.5">
      <c r="A461" s="166"/>
      <c r="B461" s="167" t="s">
        <v>439</v>
      </c>
      <c r="C461" s="153"/>
      <c r="D461" s="153"/>
      <c r="E461" s="153"/>
      <c r="F461" s="153"/>
      <c r="G461" s="153"/>
      <c r="H461" s="153"/>
      <c r="K461" s="168"/>
    </row>
    <row r="462" spans="1:11" ht="13.5">
      <c r="A462" s="166"/>
      <c r="B462" s="167" t="s">
        <v>440</v>
      </c>
      <c r="C462" s="153"/>
      <c r="D462" s="153"/>
      <c r="E462" s="153"/>
      <c r="F462" s="153"/>
      <c r="G462" s="153"/>
      <c r="H462" s="153"/>
      <c r="K462" s="168"/>
    </row>
    <row r="463" spans="1:11" ht="13.5">
      <c r="A463" s="166"/>
      <c r="B463" s="167" t="s">
        <v>441</v>
      </c>
      <c r="C463" s="153"/>
      <c r="D463" s="153"/>
      <c r="E463" s="153"/>
      <c r="F463" s="153"/>
      <c r="G463" s="153"/>
      <c r="H463" s="153"/>
      <c r="K463" s="168"/>
    </row>
    <row r="464" spans="1:11" ht="13.5">
      <c r="A464" s="166"/>
      <c r="B464" s="167"/>
      <c r="C464" s="153"/>
      <c r="D464" s="153"/>
      <c r="E464" s="153"/>
      <c r="F464" s="153"/>
      <c r="G464" s="153"/>
      <c r="H464" s="153"/>
      <c r="K464" s="168"/>
    </row>
    <row r="465" spans="1:11" ht="13.5">
      <c r="A465" s="166"/>
      <c r="B465" s="167"/>
      <c r="C465" s="153"/>
      <c r="D465" s="153"/>
      <c r="E465" s="153"/>
      <c r="F465" s="153"/>
      <c r="G465" s="153"/>
      <c r="H465" s="153"/>
      <c r="K465" s="168"/>
    </row>
    <row r="466" spans="1:11" ht="13.5">
      <c r="A466" s="166"/>
      <c r="B466" s="167"/>
      <c r="C466" s="153"/>
      <c r="D466" s="153"/>
      <c r="E466" s="153"/>
      <c r="F466" s="153"/>
      <c r="G466" s="153"/>
      <c r="H466" s="153"/>
      <c r="K466" s="168"/>
    </row>
    <row r="467" spans="1:11" ht="13.5">
      <c r="A467" s="166"/>
      <c r="B467" s="167"/>
      <c r="C467" s="153"/>
      <c r="D467" s="153"/>
      <c r="E467" s="153"/>
      <c r="F467" s="153"/>
      <c r="G467" s="153"/>
      <c r="H467" s="153"/>
      <c r="K467" s="180"/>
    </row>
    <row r="468" spans="1:11" ht="13.5">
      <c r="A468" s="166"/>
      <c r="B468" s="167"/>
      <c r="C468" s="153"/>
      <c r="D468" s="153"/>
      <c r="E468" s="153"/>
      <c r="F468" s="153"/>
      <c r="G468" s="153"/>
      <c r="H468" s="153"/>
      <c r="K468" s="168"/>
    </row>
    <row r="469" spans="1:11" ht="13.5">
      <c r="A469" s="166"/>
      <c r="B469" s="167"/>
      <c r="C469" s="153"/>
      <c r="D469" s="153"/>
      <c r="E469" s="153"/>
      <c r="F469" s="177" t="s">
        <v>278</v>
      </c>
      <c r="G469" s="153"/>
      <c r="H469" s="177"/>
      <c r="J469" s="178" t="s">
        <v>279</v>
      </c>
      <c r="K469" s="179">
        <f>SUM(K410:K467)</f>
        <v>0</v>
      </c>
    </row>
    <row r="470" spans="1:11" ht="13.5">
      <c r="A470" s="166"/>
      <c r="B470" s="195"/>
      <c r="C470" s="153"/>
      <c r="D470" s="153"/>
      <c r="E470" s="153"/>
      <c r="F470" s="177"/>
      <c r="G470" s="153"/>
      <c r="H470" s="177"/>
      <c r="J470" s="177"/>
      <c r="K470" s="180"/>
    </row>
    <row r="471" spans="1:11" ht="13.5">
      <c r="A471" s="166"/>
      <c r="B471" s="167"/>
      <c r="C471" s="153"/>
      <c r="D471" s="153"/>
      <c r="E471" s="153"/>
      <c r="F471" s="177"/>
      <c r="G471" s="153"/>
      <c r="H471" s="177"/>
      <c r="J471" s="177"/>
      <c r="K471" s="168"/>
    </row>
    <row r="472" spans="1:11" ht="13.5">
      <c r="A472" s="166"/>
      <c r="B472" s="155"/>
      <c r="C472" s="153"/>
      <c r="D472" s="153"/>
      <c r="E472" s="153"/>
      <c r="F472" s="153"/>
      <c r="G472" s="153"/>
      <c r="H472" s="153"/>
      <c r="K472" s="168"/>
    </row>
    <row r="473" spans="1:11" ht="13.5">
      <c r="A473" s="166"/>
      <c r="B473" s="183"/>
      <c r="C473" s="153"/>
      <c r="D473" s="153"/>
      <c r="E473" s="153"/>
      <c r="F473" s="153"/>
      <c r="G473" s="153"/>
      <c r="H473" s="153"/>
      <c r="K473" s="168"/>
    </row>
    <row r="474" spans="1:11" ht="13.5">
      <c r="A474" s="166"/>
      <c r="B474" s="183"/>
      <c r="C474" s="153"/>
      <c r="D474" s="153"/>
      <c r="E474" s="153"/>
      <c r="F474" s="153"/>
      <c r="G474" s="153"/>
      <c r="H474" s="153"/>
      <c r="K474" s="168"/>
    </row>
    <row r="475" spans="1:11" ht="13.5">
      <c r="A475" s="166"/>
      <c r="B475" s="183"/>
      <c r="C475" s="153"/>
      <c r="D475" s="153"/>
      <c r="E475" s="153"/>
      <c r="F475" s="153"/>
      <c r="G475" s="153"/>
      <c r="H475" s="153"/>
      <c r="K475" s="168"/>
    </row>
    <row r="476" spans="1:11" ht="13.5">
      <c r="A476" s="166"/>
      <c r="B476" s="183"/>
      <c r="C476" s="153"/>
      <c r="D476" s="153"/>
      <c r="E476" s="153"/>
      <c r="F476" s="153"/>
      <c r="G476" s="153"/>
      <c r="H476" s="153"/>
      <c r="K476" s="168"/>
    </row>
    <row r="477" spans="1:11" ht="13.5">
      <c r="A477" s="181"/>
      <c r="B477" s="184"/>
      <c r="C477" s="160"/>
      <c r="D477" s="160"/>
      <c r="E477" s="160"/>
      <c r="F477" s="160"/>
      <c r="G477" s="160"/>
      <c r="H477" s="160"/>
      <c r="I477" s="160"/>
      <c r="J477" s="160"/>
      <c r="K477" s="180"/>
    </row>
    <row r="478" spans="1:11" ht="13.5">
      <c r="A478" s="166"/>
      <c r="B478" s="183"/>
      <c r="C478" s="153"/>
      <c r="D478" s="153"/>
      <c r="E478" s="153"/>
      <c r="F478" s="153"/>
      <c r="G478" s="153"/>
      <c r="H478" s="153"/>
      <c r="K478" s="168"/>
    </row>
    <row r="479" spans="1:256" ht="13.5">
      <c r="A479" s="166" t="s">
        <v>6</v>
      </c>
      <c r="B479" s="169" t="s">
        <v>442</v>
      </c>
      <c r="C479" s="177"/>
      <c r="D479" s="177"/>
      <c r="E479" s="177"/>
      <c r="F479" s="177"/>
      <c r="G479" s="177"/>
      <c r="H479" s="177"/>
      <c r="I479" s="177"/>
      <c r="J479" s="177"/>
      <c r="K479" s="179"/>
      <c r="L479" s="196"/>
      <c r="M479" s="196"/>
      <c r="N479" s="196"/>
      <c r="O479" s="196"/>
      <c r="P479" s="196"/>
      <c r="Q479" s="196"/>
      <c r="R479" s="196"/>
      <c r="S479" s="196"/>
      <c r="T479" s="196"/>
      <c r="U479" s="196"/>
      <c r="V479" s="196"/>
      <c r="W479" s="196"/>
      <c r="X479" s="196"/>
      <c r="Y479" s="196"/>
      <c r="Z479" s="196"/>
      <c r="AA479" s="196"/>
      <c r="AB479" s="196"/>
      <c r="AC479" s="196"/>
      <c r="AD479" s="196"/>
      <c r="AE479" s="196"/>
      <c r="AF479" s="196"/>
      <c r="AG479" s="196"/>
      <c r="AH479" s="196"/>
      <c r="AI479" s="196"/>
      <c r="AJ479" s="196"/>
      <c r="AK479" s="196"/>
      <c r="AL479" s="196"/>
      <c r="AM479" s="196"/>
      <c r="AN479" s="196"/>
      <c r="AO479" s="196"/>
      <c r="AP479" s="196"/>
      <c r="AQ479" s="196"/>
      <c r="AR479" s="196"/>
      <c r="AS479" s="196"/>
      <c r="AT479" s="196"/>
      <c r="AU479" s="196"/>
      <c r="AV479" s="196"/>
      <c r="AW479" s="196"/>
      <c r="AX479" s="196"/>
      <c r="AY479" s="196"/>
      <c r="AZ479" s="196"/>
      <c r="BA479" s="196"/>
      <c r="BB479" s="196"/>
      <c r="BC479" s="196"/>
      <c r="BD479" s="196"/>
      <c r="BE479" s="196"/>
      <c r="BF479" s="196"/>
      <c r="BG479" s="196"/>
      <c r="BH479" s="196"/>
      <c r="BI479" s="196"/>
      <c r="BJ479" s="196"/>
      <c r="BK479" s="196"/>
      <c r="BL479" s="196"/>
      <c r="BM479" s="196"/>
      <c r="BN479" s="196"/>
      <c r="BO479" s="196"/>
      <c r="BP479" s="196"/>
      <c r="BQ479" s="196"/>
      <c r="BR479" s="196"/>
      <c r="BS479" s="196"/>
      <c r="BT479" s="196"/>
      <c r="BU479" s="196"/>
      <c r="BV479" s="196"/>
      <c r="BW479" s="196"/>
      <c r="BX479" s="196"/>
      <c r="BY479" s="196"/>
      <c r="BZ479" s="196"/>
      <c r="CA479" s="196"/>
      <c r="CB479" s="196"/>
      <c r="CC479" s="196"/>
      <c r="CD479" s="196"/>
      <c r="CE479" s="196"/>
      <c r="CF479" s="196"/>
      <c r="CG479" s="196"/>
      <c r="CH479" s="196"/>
      <c r="CI479" s="196"/>
      <c r="CJ479" s="196"/>
      <c r="CK479" s="196"/>
      <c r="CL479" s="196"/>
      <c r="CM479" s="196"/>
      <c r="CN479" s="196"/>
      <c r="CO479" s="196"/>
      <c r="CP479" s="196"/>
      <c r="CQ479" s="196"/>
      <c r="CR479" s="196"/>
      <c r="CS479" s="196"/>
      <c r="CT479" s="196"/>
      <c r="CU479" s="196"/>
      <c r="CV479" s="196"/>
      <c r="CW479" s="196"/>
      <c r="CX479" s="196"/>
      <c r="CY479" s="196"/>
      <c r="CZ479" s="196"/>
      <c r="DA479" s="196"/>
      <c r="DB479" s="196"/>
      <c r="DC479" s="196"/>
      <c r="DD479" s="196"/>
      <c r="DE479" s="196"/>
      <c r="DF479" s="196"/>
      <c r="DG479" s="196"/>
      <c r="DH479" s="196"/>
      <c r="DI479" s="196"/>
      <c r="DJ479" s="196"/>
      <c r="DK479" s="196"/>
      <c r="DL479" s="196"/>
      <c r="DM479" s="196"/>
      <c r="DN479" s="196"/>
      <c r="DO479" s="196"/>
      <c r="DP479" s="196"/>
      <c r="DQ479" s="196"/>
      <c r="DR479" s="196"/>
      <c r="DS479" s="196"/>
      <c r="DT479" s="196"/>
      <c r="DU479" s="196"/>
      <c r="DV479" s="196"/>
      <c r="DW479" s="196"/>
      <c r="DX479" s="196"/>
      <c r="DY479" s="196"/>
      <c r="DZ479" s="196"/>
      <c r="EA479" s="196"/>
      <c r="EB479" s="196"/>
      <c r="EC479" s="196"/>
      <c r="ED479" s="196"/>
      <c r="EE479" s="196"/>
      <c r="EF479" s="196"/>
      <c r="EG479" s="196"/>
      <c r="EH479" s="196"/>
      <c r="EI479" s="196"/>
      <c r="EJ479" s="196"/>
      <c r="EK479" s="196"/>
      <c r="EL479" s="196"/>
      <c r="EM479" s="196"/>
      <c r="EN479" s="196"/>
      <c r="EO479" s="196"/>
      <c r="EP479" s="196"/>
      <c r="EQ479" s="196"/>
      <c r="ER479" s="196"/>
      <c r="ES479" s="196"/>
      <c r="ET479" s="196"/>
      <c r="EU479" s="196"/>
      <c r="EV479" s="196"/>
      <c r="EW479" s="196"/>
      <c r="EX479" s="196"/>
      <c r="EY479" s="196"/>
      <c r="EZ479" s="196"/>
      <c r="FA479" s="196"/>
      <c r="FB479" s="196"/>
      <c r="FC479" s="196"/>
      <c r="FD479" s="196"/>
      <c r="FE479" s="196"/>
      <c r="FF479" s="196"/>
      <c r="FG479" s="196"/>
      <c r="FH479" s="196"/>
      <c r="FI479" s="196"/>
      <c r="FJ479" s="196"/>
      <c r="FK479" s="196"/>
      <c r="FL479" s="196"/>
      <c r="FM479" s="196"/>
      <c r="FN479" s="196"/>
      <c r="FO479" s="196"/>
      <c r="FP479" s="196"/>
      <c r="FQ479" s="196"/>
      <c r="FR479" s="196"/>
      <c r="FS479" s="196"/>
      <c r="FT479" s="196"/>
      <c r="FU479" s="196"/>
      <c r="FV479" s="196"/>
      <c r="FW479" s="196"/>
      <c r="FX479" s="196"/>
      <c r="FY479" s="196"/>
      <c r="FZ479" s="196"/>
      <c r="GA479" s="196"/>
      <c r="GB479" s="196"/>
      <c r="GC479" s="196"/>
      <c r="GD479" s="196"/>
      <c r="GE479" s="196"/>
      <c r="GF479" s="196"/>
      <c r="GG479" s="196"/>
      <c r="GH479" s="196"/>
      <c r="GI479" s="196"/>
      <c r="GJ479" s="196"/>
      <c r="GK479" s="196"/>
      <c r="GL479" s="196"/>
      <c r="GM479" s="196"/>
      <c r="GN479" s="196"/>
      <c r="GO479" s="196"/>
      <c r="GP479" s="196"/>
      <c r="GQ479" s="196"/>
      <c r="GR479" s="196"/>
      <c r="GS479" s="196"/>
      <c r="GT479" s="196"/>
      <c r="GU479" s="196"/>
      <c r="GV479" s="196"/>
      <c r="GW479" s="196"/>
      <c r="GX479" s="196"/>
      <c r="GY479" s="196"/>
      <c r="GZ479" s="196"/>
      <c r="HA479" s="196"/>
      <c r="HB479" s="196"/>
      <c r="HC479" s="196"/>
      <c r="HD479" s="196"/>
      <c r="HE479" s="196"/>
      <c r="HF479" s="196"/>
      <c r="HG479" s="196"/>
      <c r="HH479" s="196"/>
      <c r="HI479" s="196"/>
      <c r="HJ479" s="196"/>
      <c r="HK479" s="196"/>
      <c r="HL479" s="196"/>
      <c r="HM479" s="196"/>
      <c r="HN479" s="196"/>
      <c r="HO479" s="196"/>
      <c r="HP479" s="196"/>
      <c r="HQ479" s="196"/>
      <c r="HR479" s="196"/>
      <c r="HS479" s="196"/>
      <c r="HT479" s="196"/>
      <c r="HU479" s="196"/>
      <c r="HV479" s="196"/>
      <c r="HW479" s="196"/>
      <c r="HX479" s="196"/>
      <c r="HY479" s="196"/>
      <c r="HZ479" s="196"/>
      <c r="IA479" s="196"/>
      <c r="IB479" s="196"/>
      <c r="IC479" s="196"/>
      <c r="ID479" s="196"/>
      <c r="IE479" s="196"/>
      <c r="IF479" s="196"/>
      <c r="IG479" s="196"/>
      <c r="IH479" s="196"/>
      <c r="II479" s="196"/>
      <c r="IJ479" s="196"/>
      <c r="IK479" s="196"/>
      <c r="IL479" s="196"/>
      <c r="IM479" s="196"/>
      <c r="IN479" s="196"/>
      <c r="IO479" s="196"/>
      <c r="IP479" s="196"/>
      <c r="IQ479" s="196"/>
      <c r="IR479" s="196"/>
      <c r="IS479" s="196"/>
      <c r="IT479" s="196"/>
      <c r="IU479" s="196"/>
      <c r="IV479" s="196"/>
    </row>
    <row r="480" spans="1:11" ht="13.5">
      <c r="A480" s="166"/>
      <c r="B480" s="167"/>
      <c r="C480" s="153"/>
      <c r="D480" s="153"/>
      <c r="E480" s="153"/>
      <c r="F480" s="153"/>
      <c r="G480" s="153"/>
      <c r="H480" s="153"/>
      <c r="K480" s="168"/>
    </row>
    <row r="481" spans="1:11" ht="13.5">
      <c r="A481" s="166"/>
      <c r="B481" s="167" t="s">
        <v>443</v>
      </c>
      <c r="C481" s="153"/>
      <c r="D481" s="153"/>
      <c r="E481" s="153"/>
      <c r="F481" s="153"/>
      <c r="G481" s="153"/>
      <c r="H481" s="153"/>
      <c r="K481" s="168"/>
    </row>
    <row r="482" spans="1:11" ht="13.5">
      <c r="A482" s="166"/>
      <c r="B482" s="167" t="s">
        <v>444</v>
      </c>
      <c r="C482" s="153"/>
      <c r="D482" s="153"/>
      <c r="E482" s="153"/>
      <c r="F482" s="153"/>
      <c r="G482" s="153"/>
      <c r="H482" s="153"/>
      <c r="K482" s="168"/>
    </row>
    <row r="483" spans="1:11" ht="13.5">
      <c r="A483" s="166"/>
      <c r="B483" s="167" t="s">
        <v>445</v>
      </c>
      <c r="C483" s="153"/>
      <c r="D483" s="153"/>
      <c r="E483" s="153"/>
      <c r="F483" s="153"/>
      <c r="G483" s="153"/>
      <c r="H483" s="153"/>
      <c r="K483" s="168"/>
    </row>
    <row r="484" spans="1:11" ht="13.5">
      <c r="A484" s="166"/>
      <c r="B484" s="167" t="s">
        <v>446</v>
      </c>
      <c r="C484" s="153"/>
      <c r="D484" s="153"/>
      <c r="E484" s="153"/>
      <c r="F484" s="153"/>
      <c r="G484" s="153"/>
      <c r="H484" s="153"/>
      <c r="K484" s="168"/>
    </row>
    <row r="485" spans="1:11" ht="13.5">
      <c r="A485" s="166"/>
      <c r="B485" s="167"/>
      <c r="C485" s="153"/>
      <c r="D485" s="153"/>
      <c r="E485" s="153"/>
      <c r="F485" s="153"/>
      <c r="G485" s="153"/>
      <c r="H485" s="153"/>
      <c r="K485" s="168"/>
    </row>
    <row r="486" spans="1:11" ht="13.5">
      <c r="A486" s="166" t="s">
        <v>447</v>
      </c>
      <c r="B486" s="194" t="s">
        <v>448</v>
      </c>
      <c r="C486" s="153"/>
      <c r="D486" s="153"/>
      <c r="E486" s="153"/>
      <c r="F486" s="153"/>
      <c r="G486" s="153"/>
      <c r="H486" s="153"/>
      <c r="K486" s="168"/>
    </row>
    <row r="487" spans="1:11" ht="13.5">
      <c r="A487" s="166"/>
      <c r="B487" s="167"/>
      <c r="C487" s="153"/>
      <c r="D487" s="153"/>
      <c r="E487" s="153"/>
      <c r="F487" s="153"/>
      <c r="G487" s="153"/>
      <c r="H487" s="153"/>
      <c r="K487" s="168"/>
    </row>
    <row r="488" spans="1:11" ht="13.5">
      <c r="A488" s="166" t="s">
        <v>7</v>
      </c>
      <c r="B488" s="169" t="s">
        <v>449</v>
      </c>
      <c r="C488" s="153"/>
      <c r="D488" s="153"/>
      <c r="E488" s="153"/>
      <c r="F488" s="153"/>
      <c r="G488" s="153"/>
      <c r="H488" s="153"/>
      <c r="K488" s="168"/>
    </row>
    <row r="489" spans="1:11" ht="13.5">
      <c r="A489" s="166"/>
      <c r="B489" s="167"/>
      <c r="C489" s="153"/>
      <c r="D489" s="153"/>
      <c r="E489" s="153"/>
      <c r="F489" s="153"/>
      <c r="G489" s="153"/>
      <c r="H489" s="153"/>
      <c r="K489" s="168"/>
    </row>
    <row r="490" spans="1:11" ht="13.5">
      <c r="A490" s="166"/>
      <c r="B490" s="167" t="s">
        <v>450</v>
      </c>
      <c r="C490" s="153"/>
      <c r="D490" s="153"/>
      <c r="E490" s="153"/>
      <c r="F490" s="153"/>
      <c r="G490" s="153"/>
      <c r="H490" s="153"/>
      <c r="K490" s="168"/>
    </row>
    <row r="491" spans="1:11" ht="13.5">
      <c r="A491" s="166"/>
      <c r="B491" s="167" t="s">
        <v>451</v>
      </c>
      <c r="C491" s="153"/>
      <c r="D491" s="153"/>
      <c r="E491" s="153"/>
      <c r="F491" s="153"/>
      <c r="G491" s="153"/>
      <c r="H491" s="153"/>
      <c r="K491" s="168"/>
    </row>
    <row r="492" spans="1:11" ht="13.5">
      <c r="A492" s="166"/>
      <c r="B492" s="167" t="s">
        <v>452</v>
      </c>
      <c r="C492" s="153"/>
      <c r="D492" s="153"/>
      <c r="E492" s="153"/>
      <c r="F492" s="153"/>
      <c r="G492" s="153"/>
      <c r="H492" s="153"/>
      <c r="K492" s="168"/>
    </row>
    <row r="493" spans="1:11" ht="13.5">
      <c r="A493" s="166"/>
      <c r="B493" s="167" t="s">
        <v>453</v>
      </c>
      <c r="C493" s="153"/>
      <c r="D493" s="153"/>
      <c r="E493" s="153"/>
      <c r="F493" s="153"/>
      <c r="G493" s="153"/>
      <c r="H493" s="153"/>
      <c r="K493" s="168"/>
    </row>
    <row r="494" spans="1:11" ht="13.5">
      <c r="A494" s="166"/>
      <c r="B494" s="167" t="s">
        <v>454</v>
      </c>
      <c r="C494" s="153"/>
      <c r="D494" s="153"/>
      <c r="E494" s="153"/>
      <c r="F494" s="153"/>
      <c r="G494" s="153"/>
      <c r="H494" s="153"/>
      <c r="K494" s="168"/>
    </row>
    <row r="495" spans="1:11" ht="13.5">
      <c r="A495" s="166"/>
      <c r="B495" s="167" t="s">
        <v>455</v>
      </c>
      <c r="C495" s="153"/>
      <c r="D495" s="153"/>
      <c r="E495" s="153"/>
      <c r="F495" s="153"/>
      <c r="G495" s="153"/>
      <c r="H495" s="153"/>
      <c r="K495" s="168"/>
    </row>
    <row r="496" spans="1:11" ht="13.5">
      <c r="A496" s="166"/>
      <c r="B496" s="167" t="s">
        <v>456</v>
      </c>
      <c r="C496" s="153"/>
      <c r="D496" s="153"/>
      <c r="E496" s="153"/>
      <c r="F496" s="153"/>
      <c r="G496" s="153"/>
      <c r="H496" s="153"/>
      <c r="K496" s="168"/>
    </row>
    <row r="497" spans="1:11" ht="13.5">
      <c r="A497" s="166"/>
      <c r="B497" s="167" t="s">
        <v>457</v>
      </c>
      <c r="C497" s="153"/>
      <c r="D497" s="153"/>
      <c r="E497" s="153"/>
      <c r="F497" s="153"/>
      <c r="G497" s="153"/>
      <c r="H497" s="153"/>
      <c r="K497" s="168"/>
    </row>
    <row r="498" spans="1:11" ht="13.5">
      <c r="A498" s="166"/>
      <c r="B498" s="167" t="s">
        <v>458</v>
      </c>
      <c r="C498" s="153"/>
      <c r="D498" s="153"/>
      <c r="E498" s="153"/>
      <c r="F498" s="153"/>
      <c r="G498" s="153"/>
      <c r="H498" s="153"/>
      <c r="K498" s="168"/>
    </row>
    <row r="499" spans="1:11" ht="13.5">
      <c r="A499" s="166"/>
      <c r="B499" s="167"/>
      <c r="C499" s="153"/>
      <c r="D499" s="153"/>
      <c r="E499" s="153"/>
      <c r="F499" s="153"/>
      <c r="G499" s="153"/>
      <c r="H499" s="153"/>
      <c r="K499" s="168"/>
    </row>
    <row r="500" spans="1:11" ht="13.5">
      <c r="A500" s="166" t="s">
        <v>8</v>
      </c>
      <c r="B500" s="169" t="s">
        <v>459</v>
      </c>
      <c r="C500" s="153"/>
      <c r="D500" s="153"/>
      <c r="E500" s="153"/>
      <c r="F500" s="153"/>
      <c r="G500" s="153"/>
      <c r="H500" s="153"/>
      <c r="K500" s="168"/>
    </row>
    <row r="501" spans="1:11" ht="13.5">
      <c r="A501" s="166"/>
      <c r="B501" s="167"/>
      <c r="C501" s="153"/>
      <c r="D501" s="153"/>
      <c r="E501" s="153"/>
      <c r="F501" s="153"/>
      <c r="G501" s="153"/>
      <c r="H501" s="153"/>
      <c r="K501" s="168"/>
    </row>
    <row r="502" spans="1:11" ht="13.5">
      <c r="A502" s="166"/>
      <c r="B502" s="167" t="s">
        <v>460</v>
      </c>
      <c r="C502" s="153"/>
      <c r="D502" s="153"/>
      <c r="E502" s="153"/>
      <c r="F502" s="153"/>
      <c r="G502" s="153"/>
      <c r="H502" s="153"/>
      <c r="K502" s="168"/>
    </row>
    <row r="503" spans="1:11" ht="13.5">
      <c r="A503" s="166"/>
      <c r="B503" s="167" t="s">
        <v>461</v>
      </c>
      <c r="C503" s="153"/>
      <c r="D503" s="153"/>
      <c r="E503" s="153"/>
      <c r="F503" s="153"/>
      <c r="G503" s="153"/>
      <c r="H503" s="153"/>
      <c r="K503" s="168"/>
    </row>
    <row r="504" spans="1:11" ht="13.5">
      <c r="A504" s="166"/>
      <c r="B504" s="167" t="s">
        <v>462</v>
      </c>
      <c r="C504" s="153"/>
      <c r="D504" s="153"/>
      <c r="E504" s="153"/>
      <c r="F504" s="153"/>
      <c r="G504" s="153"/>
      <c r="H504" s="153"/>
      <c r="K504" s="168"/>
    </row>
    <row r="505" spans="1:11" ht="13.5">
      <c r="A505" s="166"/>
      <c r="B505" s="167"/>
      <c r="C505" s="153"/>
      <c r="D505" s="153"/>
      <c r="E505" s="153"/>
      <c r="F505" s="153"/>
      <c r="G505" s="153"/>
      <c r="H505" s="153"/>
      <c r="K505" s="168"/>
    </row>
    <row r="506" spans="1:11" ht="13.5">
      <c r="A506" s="166" t="s">
        <v>9</v>
      </c>
      <c r="B506" s="169" t="s">
        <v>463</v>
      </c>
      <c r="C506" s="153"/>
      <c r="D506" s="153"/>
      <c r="E506" s="153"/>
      <c r="F506" s="153"/>
      <c r="G506" s="153"/>
      <c r="H506" s="153"/>
      <c r="K506" s="168"/>
    </row>
    <row r="507" spans="1:11" ht="13.5">
      <c r="A507" s="166"/>
      <c r="B507" s="167"/>
      <c r="C507" s="153"/>
      <c r="D507" s="153"/>
      <c r="E507" s="153"/>
      <c r="F507" s="153"/>
      <c r="G507" s="153"/>
      <c r="H507" s="153"/>
      <c r="K507" s="168"/>
    </row>
    <row r="508" spans="1:11" ht="13.5">
      <c r="A508" s="166"/>
      <c r="B508" s="167" t="s">
        <v>464</v>
      </c>
      <c r="C508" s="153"/>
      <c r="D508" s="153"/>
      <c r="E508" s="153"/>
      <c r="F508" s="153"/>
      <c r="G508" s="153"/>
      <c r="H508" s="153"/>
      <c r="K508" s="168"/>
    </row>
    <row r="509" spans="1:11" ht="13.5">
      <c r="A509" s="166"/>
      <c r="B509" s="167" t="s">
        <v>465</v>
      </c>
      <c r="C509" s="153"/>
      <c r="D509" s="153"/>
      <c r="E509" s="153"/>
      <c r="F509" s="153"/>
      <c r="G509" s="153"/>
      <c r="H509" s="153"/>
      <c r="K509" s="168"/>
    </row>
    <row r="510" spans="1:11" ht="13.5">
      <c r="A510" s="166"/>
      <c r="B510" s="167" t="s">
        <v>466</v>
      </c>
      <c r="C510" s="153"/>
      <c r="D510" s="153"/>
      <c r="E510" s="153"/>
      <c r="F510" s="153"/>
      <c r="G510" s="153"/>
      <c r="H510" s="153"/>
      <c r="K510" s="168"/>
    </row>
    <row r="511" spans="1:11" ht="13.5">
      <c r="A511" s="166"/>
      <c r="B511" s="167" t="s">
        <v>467</v>
      </c>
      <c r="C511" s="153"/>
      <c r="D511" s="153"/>
      <c r="E511" s="153"/>
      <c r="F511" s="153"/>
      <c r="G511" s="153"/>
      <c r="H511" s="153"/>
      <c r="K511" s="168"/>
    </row>
    <row r="512" spans="1:11" ht="13.5">
      <c r="A512" s="166"/>
      <c r="B512" s="167"/>
      <c r="C512" s="153"/>
      <c r="D512" s="153"/>
      <c r="E512" s="153"/>
      <c r="F512" s="153"/>
      <c r="G512" s="153"/>
      <c r="H512" s="153"/>
      <c r="K512" s="168"/>
    </row>
    <row r="513" spans="1:11" ht="13.5">
      <c r="A513" s="166" t="s">
        <v>10</v>
      </c>
      <c r="B513" s="169" t="s">
        <v>468</v>
      </c>
      <c r="C513" s="153"/>
      <c r="D513" s="153"/>
      <c r="E513" s="153"/>
      <c r="F513" s="153"/>
      <c r="G513" s="153"/>
      <c r="H513" s="153"/>
      <c r="K513" s="168"/>
    </row>
    <row r="514" spans="1:11" ht="13.5">
      <c r="A514" s="166"/>
      <c r="B514" s="167"/>
      <c r="C514" s="153"/>
      <c r="D514" s="153"/>
      <c r="E514" s="153"/>
      <c r="F514" s="153"/>
      <c r="G514" s="153"/>
      <c r="H514" s="153"/>
      <c r="K514" s="168"/>
    </row>
    <row r="515" spans="1:11" ht="13.5">
      <c r="A515" s="166"/>
      <c r="B515" s="167" t="s">
        <v>469</v>
      </c>
      <c r="C515" s="153"/>
      <c r="D515" s="153"/>
      <c r="E515" s="153"/>
      <c r="F515" s="153"/>
      <c r="G515" s="153"/>
      <c r="H515" s="153"/>
      <c r="K515" s="168"/>
    </row>
    <row r="516" spans="1:11" ht="13.5">
      <c r="A516" s="166"/>
      <c r="B516" s="167" t="s">
        <v>470</v>
      </c>
      <c r="C516" s="153"/>
      <c r="D516" s="153"/>
      <c r="E516" s="153"/>
      <c r="F516" s="153"/>
      <c r="G516" s="153"/>
      <c r="H516" s="153"/>
      <c r="K516" s="168"/>
    </row>
    <row r="517" spans="1:11" ht="13.5">
      <c r="A517" s="166"/>
      <c r="B517" s="167" t="s">
        <v>471</v>
      </c>
      <c r="C517" s="153"/>
      <c r="D517" s="153"/>
      <c r="E517" s="153"/>
      <c r="F517" s="153"/>
      <c r="G517" s="153"/>
      <c r="H517" s="153"/>
      <c r="K517" s="168"/>
    </row>
    <row r="518" spans="1:11" ht="13.5">
      <c r="A518" s="166"/>
      <c r="B518" s="167"/>
      <c r="C518" s="153"/>
      <c r="D518" s="153"/>
      <c r="E518" s="153"/>
      <c r="F518" s="153"/>
      <c r="G518" s="153"/>
      <c r="H518" s="153"/>
      <c r="K518" s="168"/>
    </row>
    <row r="519" spans="1:11" ht="13.5">
      <c r="A519" s="166"/>
      <c r="B519" s="167"/>
      <c r="C519" s="153"/>
      <c r="D519" s="153"/>
      <c r="E519" s="153"/>
      <c r="F519" s="153"/>
      <c r="G519" s="153"/>
      <c r="H519" s="153"/>
      <c r="K519" s="168"/>
    </row>
    <row r="520" spans="1:11" ht="13.5">
      <c r="A520" s="166"/>
      <c r="B520" s="167"/>
      <c r="C520" s="153"/>
      <c r="D520" s="153"/>
      <c r="E520" s="153"/>
      <c r="F520" s="153"/>
      <c r="G520" s="153"/>
      <c r="H520" s="153"/>
      <c r="K520" s="168"/>
    </row>
    <row r="521" spans="1:11" ht="13.5">
      <c r="A521" s="166"/>
      <c r="B521" s="167" t="s">
        <v>472</v>
      </c>
      <c r="C521" s="153"/>
      <c r="D521" s="153"/>
      <c r="E521" s="153"/>
      <c r="F521" s="153"/>
      <c r="G521" s="153"/>
      <c r="H521" s="153"/>
      <c r="K521" s="168"/>
    </row>
    <row r="522" spans="1:11" ht="13.5">
      <c r="A522" s="166"/>
      <c r="B522" s="167" t="s">
        <v>473</v>
      </c>
      <c r="C522" s="153"/>
      <c r="D522" s="153"/>
      <c r="E522" s="153"/>
      <c r="F522" s="153"/>
      <c r="G522" s="153"/>
      <c r="H522" s="153"/>
      <c r="K522" s="168"/>
    </row>
    <row r="523" spans="1:11" ht="13.5">
      <c r="A523" s="166"/>
      <c r="B523" s="167" t="s">
        <v>474</v>
      </c>
      <c r="C523" s="153"/>
      <c r="D523" s="153"/>
      <c r="E523" s="153"/>
      <c r="F523" s="153"/>
      <c r="G523" s="153"/>
      <c r="H523" s="153"/>
      <c r="K523" s="168"/>
    </row>
    <row r="524" spans="1:11" ht="13.5">
      <c r="A524" s="166"/>
      <c r="B524" s="167" t="s">
        <v>475</v>
      </c>
      <c r="C524" s="153"/>
      <c r="D524" s="153"/>
      <c r="E524" s="153"/>
      <c r="F524" s="153"/>
      <c r="G524" s="153"/>
      <c r="H524" s="153"/>
      <c r="K524" s="168"/>
    </row>
    <row r="525" spans="1:11" ht="13.5">
      <c r="A525" s="166"/>
      <c r="B525" s="167"/>
      <c r="C525" s="153"/>
      <c r="D525" s="153"/>
      <c r="E525" s="153"/>
      <c r="F525" s="153"/>
      <c r="G525" s="153"/>
      <c r="H525" s="153"/>
      <c r="K525" s="168"/>
    </row>
    <row r="526" spans="1:11" ht="13.5">
      <c r="A526" s="166"/>
      <c r="B526" s="167" t="s">
        <v>476</v>
      </c>
      <c r="C526" s="153"/>
      <c r="D526" s="153"/>
      <c r="E526" s="153"/>
      <c r="F526" s="153"/>
      <c r="G526" s="153"/>
      <c r="H526" s="153"/>
      <c r="K526" s="168"/>
    </row>
    <row r="527" spans="1:11" ht="13.5">
      <c r="A527" s="166"/>
      <c r="B527" s="167" t="s">
        <v>477</v>
      </c>
      <c r="C527" s="153"/>
      <c r="D527" s="153"/>
      <c r="E527" s="153"/>
      <c r="F527" s="153"/>
      <c r="G527" s="153"/>
      <c r="H527" s="153"/>
      <c r="K527" s="168"/>
    </row>
    <row r="528" spans="1:11" ht="13.5">
      <c r="A528" s="166"/>
      <c r="B528" s="167"/>
      <c r="C528" s="153"/>
      <c r="D528" s="153"/>
      <c r="E528" s="153"/>
      <c r="F528" s="153"/>
      <c r="G528" s="153"/>
      <c r="H528" s="153"/>
      <c r="K528" s="168"/>
    </row>
    <row r="529" spans="1:11" ht="13.5">
      <c r="A529" s="166"/>
      <c r="B529" s="167" t="s">
        <v>478</v>
      </c>
      <c r="C529" s="153"/>
      <c r="D529" s="153"/>
      <c r="E529" s="153"/>
      <c r="F529" s="153"/>
      <c r="G529" s="153"/>
      <c r="H529" s="153"/>
      <c r="K529" s="168"/>
    </row>
    <row r="530" spans="1:11" ht="13.5">
      <c r="A530" s="166"/>
      <c r="B530" s="167" t="s">
        <v>479</v>
      </c>
      <c r="C530" s="153"/>
      <c r="D530" s="153"/>
      <c r="E530" s="153"/>
      <c r="F530" s="153"/>
      <c r="G530" s="153"/>
      <c r="H530" s="153"/>
      <c r="K530" s="168"/>
    </row>
    <row r="531" spans="1:11" ht="13.5">
      <c r="A531" s="166"/>
      <c r="B531" s="167" t="s">
        <v>480</v>
      </c>
      <c r="C531" s="153"/>
      <c r="D531" s="153"/>
      <c r="E531" s="153"/>
      <c r="F531" s="153"/>
      <c r="G531" s="153"/>
      <c r="H531" s="153"/>
      <c r="K531" s="168"/>
    </row>
    <row r="532" spans="1:11" ht="13.5">
      <c r="A532" s="166"/>
      <c r="B532" s="167"/>
      <c r="C532" s="153"/>
      <c r="D532" s="153"/>
      <c r="E532" s="153"/>
      <c r="F532" s="153"/>
      <c r="G532" s="153"/>
      <c r="H532" s="153"/>
      <c r="K532" s="168"/>
    </row>
    <row r="533" spans="1:11" ht="13.5">
      <c r="A533" s="166"/>
      <c r="B533" s="167" t="s">
        <v>481</v>
      </c>
      <c r="C533" s="153"/>
      <c r="D533" s="153"/>
      <c r="E533" s="153"/>
      <c r="F533" s="153"/>
      <c r="G533" s="153"/>
      <c r="H533" s="153"/>
      <c r="K533" s="168"/>
    </row>
    <row r="534" spans="1:11" ht="13.5">
      <c r="A534" s="166"/>
      <c r="B534" s="167" t="s">
        <v>482</v>
      </c>
      <c r="C534" s="153"/>
      <c r="D534" s="153"/>
      <c r="E534" s="153"/>
      <c r="F534" s="153"/>
      <c r="G534" s="153"/>
      <c r="H534" s="153"/>
      <c r="K534" s="168"/>
    </row>
    <row r="535" spans="1:11" ht="13.5">
      <c r="A535" s="166"/>
      <c r="B535" s="167"/>
      <c r="C535" s="153"/>
      <c r="D535" s="153"/>
      <c r="E535" s="153"/>
      <c r="F535" s="153"/>
      <c r="G535" s="153"/>
      <c r="H535" s="153"/>
      <c r="K535" s="168"/>
    </row>
    <row r="536" spans="1:11" ht="13.5">
      <c r="A536" s="166"/>
      <c r="B536" s="167"/>
      <c r="C536" s="153"/>
      <c r="D536" s="153"/>
      <c r="E536" s="153"/>
      <c r="F536" s="153"/>
      <c r="G536" s="153"/>
      <c r="H536" s="153"/>
      <c r="K536" s="180"/>
    </row>
    <row r="537" spans="1:11" ht="13.5">
      <c r="A537" s="166"/>
      <c r="B537" s="167"/>
      <c r="C537" s="153"/>
      <c r="D537" s="153"/>
      <c r="E537" s="153"/>
      <c r="F537" s="153"/>
      <c r="G537" s="153"/>
      <c r="H537" s="153"/>
      <c r="K537" s="168"/>
    </row>
    <row r="538" spans="1:11" ht="13.5">
      <c r="A538" s="166"/>
      <c r="B538" s="167"/>
      <c r="C538" s="153"/>
      <c r="D538" s="153"/>
      <c r="E538" s="153"/>
      <c r="F538" s="177" t="s">
        <v>278</v>
      </c>
      <c r="G538" s="153"/>
      <c r="H538" s="177"/>
      <c r="I538" s="177"/>
      <c r="J538" s="178" t="s">
        <v>279</v>
      </c>
      <c r="K538" s="179">
        <f>SUM(K478:K537)</f>
        <v>0</v>
      </c>
    </row>
    <row r="539" spans="1:11" ht="13.5">
      <c r="A539" s="166"/>
      <c r="B539" s="195"/>
      <c r="C539" s="153"/>
      <c r="D539" s="153"/>
      <c r="E539" s="153"/>
      <c r="F539" s="177"/>
      <c r="G539" s="153"/>
      <c r="H539" s="177"/>
      <c r="I539" s="177"/>
      <c r="J539" s="177"/>
      <c r="K539" s="180"/>
    </row>
    <row r="540" spans="1:11" ht="13.5">
      <c r="A540" s="166"/>
      <c r="B540" s="183"/>
      <c r="C540" s="153"/>
      <c r="D540" s="153"/>
      <c r="E540" s="153"/>
      <c r="F540" s="177"/>
      <c r="G540" s="153"/>
      <c r="H540" s="177"/>
      <c r="I540" s="177"/>
      <c r="J540" s="177"/>
      <c r="K540" s="168"/>
    </row>
    <row r="541" spans="1:11" ht="13.5">
      <c r="A541" s="166"/>
      <c r="B541" s="183"/>
      <c r="C541" s="153"/>
      <c r="D541" s="153"/>
      <c r="E541" s="153"/>
      <c r="F541" s="177"/>
      <c r="G541" s="153"/>
      <c r="H541" s="177"/>
      <c r="I541" s="177"/>
      <c r="J541" s="177"/>
      <c r="K541" s="168"/>
    </row>
    <row r="542" spans="1:11" ht="13.5">
      <c r="A542" s="166"/>
      <c r="B542" s="183"/>
      <c r="C542" s="153"/>
      <c r="D542" s="153"/>
      <c r="E542" s="153"/>
      <c r="F542" s="177"/>
      <c r="G542" s="153"/>
      <c r="H542" s="177"/>
      <c r="I542" s="177"/>
      <c r="J542" s="177"/>
      <c r="K542" s="168"/>
    </row>
    <row r="543" spans="1:11" ht="13.5">
      <c r="A543" s="166"/>
      <c r="B543" s="167"/>
      <c r="C543" s="153"/>
      <c r="D543" s="153"/>
      <c r="E543" s="153"/>
      <c r="F543" s="177"/>
      <c r="G543" s="153"/>
      <c r="H543" s="177"/>
      <c r="I543" s="177"/>
      <c r="J543" s="177"/>
      <c r="K543" s="168"/>
    </row>
    <row r="544" spans="1:11" ht="13.5">
      <c r="A544" s="181"/>
      <c r="B544" s="197"/>
      <c r="C544" s="160"/>
      <c r="D544" s="160"/>
      <c r="E544" s="160"/>
      <c r="F544" s="185"/>
      <c r="G544" s="160"/>
      <c r="H544" s="185"/>
      <c r="I544" s="185"/>
      <c r="J544" s="185"/>
      <c r="K544" s="180"/>
    </row>
    <row r="545" spans="1:11" ht="13.5">
      <c r="A545" s="166"/>
      <c r="B545" s="183"/>
      <c r="C545" s="153"/>
      <c r="D545" s="153"/>
      <c r="E545" s="153"/>
      <c r="F545" s="153"/>
      <c r="G545" s="153"/>
      <c r="H545" s="153"/>
      <c r="K545" s="168"/>
    </row>
    <row r="546" spans="1:11" ht="13.5">
      <c r="A546" s="166" t="s">
        <v>6</v>
      </c>
      <c r="B546" s="169" t="s">
        <v>483</v>
      </c>
      <c r="C546" s="153"/>
      <c r="D546" s="153"/>
      <c r="E546" s="153"/>
      <c r="F546" s="153"/>
      <c r="G546" s="153"/>
      <c r="H546" s="153"/>
      <c r="K546" s="168"/>
    </row>
    <row r="547" spans="1:11" ht="13.5">
      <c r="A547" s="166"/>
      <c r="B547" s="167"/>
      <c r="C547" s="153"/>
      <c r="D547" s="153"/>
      <c r="E547" s="153"/>
      <c r="F547" s="153"/>
      <c r="G547" s="153"/>
      <c r="H547" s="153"/>
      <c r="K547" s="168"/>
    </row>
    <row r="548" spans="1:11" ht="13.5">
      <c r="A548" s="166"/>
      <c r="B548" s="167" t="s">
        <v>484</v>
      </c>
      <c r="C548" s="153"/>
      <c r="D548" s="153"/>
      <c r="E548" s="153"/>
      <c r="F548" s="153"/>
      <c r="G548" s="153"/>
      <c r="H548" s="153"/>
      <c r="K548" s="168"/>
    </row>
    <row r="549" spans="1:11" ht="13.5">
      <c r="A549" s="166"/>
      <c r="B549" s="167" t="s">
        <v>485</v>
      </c>
      <c r="C549" s="153"/>
      <c r="D549" s="153"/>
      <c r="E549" s="153"/>
      <c r="F549" s="153"/>
      <c r="G549" s="153"/>
      <c r="H549" s="153"/>
      <c r="K549" s="168"/>
    </row>
    <row r="550" spans="1:11" ht="13.5">
      <c r="A550" s="166"/>
      <c r="B550" s="167" t="s">
        <v>486</v>
      </c>
      <c r="C550" s="153"/>
      <c r="D550" s="153"/>
      <c r="E550" s="153"/>
      <c r="F550" s="153"/>
      <c r="G550" s="153"/>
      <c r="H550" s="153"/>
      <c r="K550" s="168"/>
    </row>
    <row r="551" spans="1:11" ht="13.5">
      <c r="A551" s="166"/>
      <c r="B551" s="167"/>
      <c r="C551" s="153"/>
      <c r="D551" s="153"/>
      <c r="E551" s="153"/>
      <c r="F551" s="153"/>
      <c r="G551" s="153"/>
      <c r="H551" s="153"/>
      <c r="K551" s="168"/>
    </row>
    <row r="552" spans="1:11" ht="13.5">
      <c r="A552" s="166"/>
      <c r="B552" s="167" t="s">
        <v>487</v>
      </c>
      <c r="C552" s="153"/>
      <c r="D552" s="153"/>
      <c r="E552" s="153"/>
      <c r="F552" s="153"/>
      <c r="G552" s="153"/>
      <c r="H552" s="153"/>
      <c r="K552" s="168"/>
    </row>
    <row r="553" spans="1:11" ht="13.5">
      <c r="A553" s="166"/>
      <c r="B553" s="167" t="s">
        <v>488</v>
      </c>
      <c r="C553" s="153"/>
      <c r="D553" s="153"/>
      <c r="E553" s="153"/>
      <c r="F553" s="153"/>
      <c r="G553" s="153"/>
      <c r="H553" s="153"/>
      <c r="K553" s="168"/>
    </row>
    <row r="554" spans="1:11" ht="13.5">
      <c r="A554" s="166"/>
      <c r="B554" s="167" t="s">
        <v>489</v>
      </c>
      <c r="C554" s="153"/>
      <c r="D554" s="153"/>
      <c r="E554" s="153"/>
      <c r="F554" s="153"/>
      <c r="G554" s="153"/>
      <c r="H554" s="153"/>
      <c r="K554" s="168"/>
    </row>
    <row r="555" spans="1:11" ht="13.5">
      <c r="A555" s="166"/>
      <c r="B555" s="167"/>
      <c r="C555" s="153"/>
      <c r="D555" s="153"/>
      <c r="E555" s="153"/>
      <c r="F555" s="153"/>
      <c r="G555" s="153"/>
      <c r="H555" s="153"/>
      <c r="K555" s="168"/>
    </row>
    <row r="556" spans="1:11" ht="13.5">
      <c r="A556" s="166"/>
      <c r="B556" s="167" t="s">
        <v>490</v>
      </c>
      <c r="C556" s="153"/>
      <c r="D556" s="153"/>
      <c r="E556" s="153"/>
      <c r="F556" s="153"/>
      <c r="G556" s="153"/>
      <c r="H556" s="153"/>
      <c r="K556" s="168"/>
    </row>
    <row r="557" spans="1:11" ht="13.5">
      <c r="A557" s="166"/>
      <c r="B557" s="167" t="s">
        <v>491</v>
      </c>
      <c r="C557" s="153"/>
      <c r="D557" s="153"/>
      <c r="E557" s="153"/>
      <c r="F557" s="153"/>
      <c r="G557" s="153"/>
      <c r="H557" s="153"/>
      <c r="K557" s="168"/>
    </row>
    <row r="558" spans="1:11" ht="13.5">
      <c r="A558" s="166"/>
      <c r="B558" s="167" t="s">
        <v>492</v>
      </c>
      <c r="C558" s="153"/>
      <c r="D558" s="153"/>
      <c r="E558" s="153"/>
      <c r="F558" s="153"/>
      <c r="G558" s="153"/>
      <c r="H558" s="153"/>
      <c r="K558" s="168"/>
    </row>
    <row r="559" spans="1:11" ht="13.5">
      <c r="A559" s="166"/>
      <c r="B559" s="167"/>
      <c r="C559" s="153"/>
      <c r="D559" s="153"/>
      <c r="E559" s="153"/>
      <c r="F559" s="153"/>
      <c r="G559" s="153"/>
      <c r="H559" s="153"/>
      <c r="K559" s="168"/>
    </row>
    <row r="560" spans="1:11" ht="13.5">
      <c r="A560" s="166" t="s">
        <v>7</v>
      </c>
      <c r="B560" s="169" t="s">
        <v>493</v>
      </c>
      <c r="C560" s="153"/>
      <c r="D560" s="153"/>
      <c r="E560" s="153"/>
      <c r="F560" s="153"/>
      <c r="G560" s="153"/>
      <c r="H560" s="153"/>
      <c r="K560" s="168"/>
    </row>
    <row r="561" spans="1:11" ht="13.5">
      <c r="A561" s="166"/>
      <c r="B561" s="183"/>
      <c r="C561" s="153"/>
      <c r="D561" s="153"/>
      <c r="E561" s="153"/>
      <c r="F561" s="153"/>
      <c r="G561" s="153"/>
      <c r="H561" s="153"/>
      <c r="K561" s="168"/>
    </row>
    <row r="562" spans="1:11" ht="13.5">
      <c r="A562" s="166"/>
      <c r="B562" s="167" t="s">
        <v>494</v>
      </c>
      <c r="C562" s="153"/>
      <c r="D562" s="153"/>
      <c r="E562" s="153"/>
      <c r="F562" s="153"/>
      <c r="G562" s="153"/>
      <c r="H562" s="153"/>
      <c r="K562" s="168"/>
    </row>
    <row r="563" spans="1:11" ht="13.5">
      <c r="A563" s="166"/>
      <c r="B563" s="167" t="s">
        <v>495</v>
      </c>
      <c r="C563" s="153"/>
      <c r="D563" s="153"/>
      <c r="E563" s="153"/>
      <c r="F563" s="153"/>
      <c r="G563" s="153"/>
      <c r="H563" s="153"/>
      <c r="K563" s="168"/>
    </row>
    <row r="564" spans="1:11" ht="13.5">
      <c r="A564" s="166"/>
      <c r="B564" s="167" t="s">
        <v>496</v>
      </c>
      <c r="C564" s="153"/>
      <c r="D564" s="153"/>
      <c r="E564" s="153"/>
      <c r="F564" s="153"/>
      <c r="G564" s="153"/>
      <c r="H564" s="153"/>
      <c r="K564" s="168"/>
    </row>
    <row r="565" spans="1:11" ht="13.5">
      <c r="A565" s="166"/>
      <c r="B565" s="167"/>
      <c r="C565" s="153"/>
      <c r="D565" s="153"/>
      <c r="E565" s="153"/>
      <c r="F565" s="153"/>
      <c r="G565" s="153"/>
      <c r="H565" s="153"/>
      <c r="K565" s="168"/>
    </row>
    <row r="566" spans="1:11" ht="13.5">
      <c r="A566" s="166"/>
      <c r="B566" s="167" t="s">
        <v>497</v>
      </c>
      <c r="C566" s="153"/>
      <c r="D566" s="153"/>
      <c r="E566" s="153"/>
      <c r="F566" s="153"/>
      <c r="G566" s="153"/>
      <c r="H566" s="153"/>
      <c r="K566" s="168"/>
    </row>
    <row r="567" spans="1:11" ht="13.5">
      <c r="A567" s="166"/>
      <c r="B567" s="167" t="s">
        <v>498</v>
      </c>
      <c r="C567" s="153"/>
      <c r="D567" s="153"/>
      <c r="E567" s="153"/>
      <c r="F567" s="153"/>
      <c r="G567" s="153"/>
      <c r="H567" s="153"/>
      <c r="K567" s="168"/>
    </row>
    <row r="568" spans="1:11" ht="13.5">
      <c r="A568" s="166"/>
      <c r="B568" s="167" t="s">
        <v>499</v>
      </c>
      <c r="C568" s="153"/>
      <c r="D568" s="153"/>
      <c r="E568" s="153"/>
      <c r="F568" s="153"/>
      <c r="G568" s="153"/>
      <c r="H568" s="153"/>
      <c r="K568" s="168"/>
    </row>
    <row r="569" spans="1:11" ht="13.5">
      <c r="A569" s="166"/>
      <c r="B569" s="167" t="s">
        <v>500</v>
      </c>
      <c r="C569" s="153"/>
      <c r="D569" s="153"/>
      <c r="E569" s="153"/>
      <c r="F569" s="153"/>
      <c r="G569" s="153"/>
      <c r="H569" s="153"/>
      <c r="K569" s="168"/>
    </row>
    <row r="570" spans="1:11" ht="13.5">
      <c r="A570" s="166"/>
      <c r="B570" s="167" t="s">
        <v>501</v>
      </c>
      <c r="C570" s="153"/>
      <c r="D570" s="153"/>
      <c r="E570" s="153"/>
      <c r="F570" s="153"/>
      <c r="G570" s="153"/>
      <c r="H570" s="153"/>
      <c r="K570" s="168"/>
    </row>
    <row r="571" spans="1:11" ht="13.5">
      <c r="A571" s="166"/>
      <c r="B571" s="167"/>
      <c r="C571" s="153"/>
      <c r="D571" s="153"/>
      <c r="E571" s="153"/>
      <c r="F571" s="153"/>
      <c r="G571" s="153"/>
      <c r="H571" s="153"/>
      <c r="K571" s="168"/>
    </row>
    <row r="572" spans="1:11" ht="13.5">
      <c r="A572" s="166"/>
      <c r="B572" s="167" t="s">
        <v>502</v>
      </c>
      <c r="C572" s="153"/>
      <c r="D572" s="153"/>
      <c r="E572" s="153"/>
      <c r="F572" s="153"/>
      <c r="G572" s="153"/>
      <c r="H572" s="153"/>
      <c r="K572" s="168"/>
    </row>
    <row r="573" spans="1:11" ht="13.5">
      <c r="A573" s="166" t="s">
        <v>7</v>
      </c>
      <c r="B573" s="169" t="s">
        <v>503</v>
      </c>
      <c r="C573" s="153"/>
      <c r="D573" s="153"/>
      <c r="E573" s="153"/>
      <c r="F573" s="153"/>
      <c r="G573" s="153"/>
      <c r="H573" s="153"/>
      <c r="K573" s="168"/>
    </row>
    <row r="574" spans="1:11" ht="13.5">
      <c r="A574" s="166"/>
      <c r="B574" s="167"/>
      <c r="C574" s="153"/>
      <c r="D574" s="153"/>
      <c r="E574" s="153"/>
      <c r="F574" s="153"/>
      <c r="G574" s="153"/>
      <c r="H574" s="153"/>
      <c r="K574" s="168"/>
    </row>
    <row r="575" spans="1:11" ht="13.5">
      <c r="A575" s="166"/>
      <c r="B575" s="167" t="s">
        <v>504</v>
      </c>
      <c r="C575" s="153"/>
      <c r="D575" s="153"/>
      <c r="E575" s="153"/>
      <c r="F575" s="153"/>
      <c r="G575" s="153"/>
      <c r="H575" s="153"/>
      <c r="K575" s="168"/>
    </row>
    <row r="576" spans="1:11" ht="13.5">
      <c r="A576" s="166"/>
      <c r="B576" s="167" t="s">
        <v>505</v>
      </c>
      <c r="C576" s="153"/>
      <c r="D576" s="153"/>
      <c r="E576" s="153"/>
      <c r="F576" s="153"/>
      <c r="G576" s="153"/>
      <c r="H576" s="153"/>
      <c r="K576" s="168"/>
    </row>
    <row r="577" spans="1:11" ht="13.5">
      <c r="A577" s="166"/>
      <c r="B577" s="169"/>
      <c r="C577" s="153"/>
      <c r="D577" s="153"/>
      <c r="E577" s="153"/>
      <c r="F577" s="153"/>
      <c r="G577" s="153"/>
      <c r="H577" s="153"/>
      <c r="K577" s="168"/>
    </row>
    <row r="578" spans="1:11" ht="13.5">
      <c r="A578" s="166" t="s">
        <v>8</v>
      </c>
      <c r="B578" s="169" t="s">
        <v>506</v>
      </c>
      <c r="C578" s="153"/>
      <c r="D578" s="153"/>
      <c r="E578" s="153"/>
      <c r="F578" s="153"/>
      <c r="G578" s="153"/>
      <c r="H578" s="153"/>
      <c r="K578" s="168"/>
    </row>
    <row r="579" spans="1:11" ht="13.5">
      <c r="A579" s="166"/>
      <c r="B579" s="167"/>
      <c r="C579" s="153"/>
      <c r="D579" s="153"/>
      <c r="E579" s="153"/>
      <c r="F579" s="153"/>
      <c r="G579" s="153"/>
      <c r="H579" s="153"/>
      <c r="K579" s="168"/>
    </row>
    <row r="580" spans="1:11" ht="13.5">
      <c r="A580" s="166"/>
      <c r="B580" s="167" t="s">
        <v>507</v>
      </c>
      <c r="C580" s="153"/>
      <c r="D580" s="153"/>
      <c r="E580" s="177"/>
      <c r="F580" s="153"/>
      <c r="G580" s="153"/>
      <c r="H580" s="153"/>
      <c r="K580" s="168"/>
    </row>
    <row r="581" spans="1:11" ht="13.5">
      <c r="A581" s="166"/>
      <c r="B581" s="167" t="s">
        <v>508</v>
      </c>
      <c r="C581" s="153"/>
      <c r="D581" s="153"/>
      <c r="E581" s="153"/>
      <c r="F581" s="153"/>
      <c r="G581" s="153"/>
      <c r="H581" s="153"/>
      <c r="K581" s="168"/>
    </row>
    <row r="582" spans="1:11" ht="13.5">
      <c r="A582" s="166"/>
      <c r="B582" s="167" t="s">
        <v>509</v>
      </c>
      <c r="C582" s="153"/>
      <c r="D582" s="153"/>
      <c r="E582" s="153"/>
      <c r="F582" s="153"/>
      <c r="G582" s="153"/>
      <c r="H582" s="153"/>
      <c r="K582" s="168"/>
    </row>
    <row r="583" spans="1:11" ht="13.5">
      <c r="A583" s="166"/>
      <c r="B583" s="167" t="s">
        <v>510</v>
      </c>
      <c r="C583" s="153"/>
      <c r="D583" s="153"/>
      <c r="E583" s="153"/>
      <c r="F583" s="153"/>
      <c r="G583" s="153"/>
      <c r="H583" s="153"/>
      <c r="K583" s="168"/>
    </row>
    <row r="584" spans="1:11" ht="13.5">
      <c r="A584" s="166"/>
      <c r="B584" s="167" t="s">
        <v>511</v>
      </c>
      <c r="C584" s="153"/>
      <c r="D584" s="153"/>
      <c r="E584" s="153"/>
      <c r="F584" s="153"/>
      <c r="G584" s="153"/>
      <c r="H584" s="153"/>
      <c r="K584" s="168"/>
    </row>
    <row r="585" spans="1:11" ht="13.5">
      <c r="A585" s="166"/>
      <c r="B585" s="167"/>
      <c r="C585" s="153"/>
      <c r="D585" s="153"/>
      <c r="E585" s="153"/>
      <c r="F585" s="153"/>
      <c r="G585" s="153"/>
      <c r="H585" s="153"/>
      <c r="K585" s="168"/>
    </row>
    <row r="586" spans="1:11" ht="13.5">
      <c r="A586" s="166"/>
      <c r="B586" s="167"/>
      <c r="C586" s="153"/>
      <c r="D586" s="153"/>
      <c r="E586" s="153"/>
      <c r="F586" s="153"/>
      <c r="G586" s="153"/>
      <c r="H586" s="153"/>
      <c r="K586" s="168"/>
    </row>
    <row r="587" spans="1:11" ht="13.5">
      <c r="A587" s="166"/>
      <c r="B587" s="167"/>
      <c r="C587" s="153"/>
      <c r="D587" s="153"/>
      <c r="E587" s="153"/>
      <c r="F587" s="153"/>
      <c r="G587" s="153"/>
      <c r="H587" s="153"/>
      <c r="K587" s="168"/>
    </row>
    <row r="588" spans="1:11" ht="13.5">
      <c r="A588" s="166"/>
      <c r="B588" s="167"/>
      <c r="C588" s="153"/>
      <c r="D588" s="153"/>
      <c r="E588" s="153"/>
      <c r="F588" s="153"/>
      <c r="G588" s="153"/>
      <c r="H588" s="153"/>
      <c r="K588" s="168"/>
    </row>
    <row r="589" spans="1:11" ht="13.5">
      <c r="A589" s="166"/>
      <c r="B589" s="167"/>
      <c r="C589" s="153"/>
      <c r="D589" s="153"/>
      <c r="E589" s="153"/>
      <c r="F589" s="153"/>
      <c r="G589" s="153"/>
      <c r="H589" s="153"/>
      <c r="K589" s="168"/>
    </row>
    <row r="590" spans="1:11" ht="13.5">
      <c r="A590" s="166"/>
      <c r="B590" s="167"/>
      <c r="C590" s="153"/>
      <c r="D590" s="153"/>
      <c r="E590" s="153"/>
      <c r="F590" s="153"/>
      <c r="G590" s="153"/>
      <c r="H590" s="153"/>
      <c r="K590" s="168"/>
    </row>
    <row r="591" spans="1:11" ht="13.5">
      <c r="A591" s="166"/>
      <c r="B591" s="167"/>
      <c r="C591" s="153"/>
      <c r="D591" s="153"/>
      <c r="E591" s="153"/>
      <c r="F591" s="153"/>
      <c r="G591" s="153"/>
      <c r="H591" s="153"/>
      <c r="K591" s="168"/>
    </row>
    <row r="592" spans="1:11" ht="13.5">
      <c r="A592" s="166"/>
      <c r="B592" s="167"/>
      <c r="C592" s="153"/>
      <c r="D592" s="153"/>
      <c r="E592" s="153"/>
      <c r="F592" s="153"/>
      <c r="G592" s="153"/>
      <c r="H592" s="153"/>
      <c r="K592" s="168"/>
    </row>
    <row r="593" spans="1:11" ht="13.5">
      <c r="A593" s="166"/>
      <c r="B593" s="167"/>
      <c r="C593" s="153"/>
      <c r="D593" s="153"/>
      <c r="E593" s="153"/>
      <c r="F593" s="153"/>
      <c r="G593" s="153"/>
      <c r="H593" s="153"/>
      <c r="K593" s="168"/>
    </row>
    <row r="594" spans="1:11" ht="13.5">
      <c r="A594" s="166"/>
      <c r="B594" s="167"/>
      <c r="C594" s="153"/>
      <c r="D594" s="153"/>
      <c r="E594" s="153"/>
      <c r="F594" s="153"/>
      <c r="G594" s="153"/>
      <c r="H594" s="153"/>
      <c r="K594" s="168"/>
    </row>
    <row r="595" spans="1:11" ht="13.5">
      <c r="A595" s="166"/>
      <c r="B595" s="167"/>
      <c r="C595" s="153"/>
      <c r="D595" s="153"/>
      <c r="E595" s="153"/>
      <c r="F595" s="153"/>
      <c r="G595" s="153"/>
      <c r="H595" s="153"/>
      <c r="K595" s="168"/>
    </row>
    <row r="596" spans="1:11" ht="13.5">
      <c r="A596" s="166"/>
      <c r="B596" s="167"/>
      <c r="C596" s="153"/>
      <c r="D596" s="153"/>
      <c r="E596" s="153"/>
      <c r="F596" s="153"/>
      <c r="G596" s="153"/>
      <c r="H596" s="153"/>
      <c r="K596" s="168"/>
    </row>
    <row r="597" spans="1:11" ht="13.5">
      <c r="A597" s="166"/>
      <c r="B597" s="167"/>
      <c r="C597" s="153"/>
      <c r="D597" s="153"/>
      <c r="E597" s="153"/>
      <c r="F597" s="153"/>
      <c r="G597" s="153"/>
      <c r="H597" s="153"/>
      <c r="K597" s="168"/>
    </row>
    <row r="598" spans="1:11" ht="13.5">
      <c r="A598" s="166"/>
      <c r="B598" s="167"/>
      <c r="C598" s="153"/>
      <c r="D598" s="153"/>
      <c r="E598" s="153"/>
      <c r="F598" s="153"/>
      <c r="G598" s="153"/>
      <c r="H598" s="153"/>
      <c r="K598" s="168"/>
    </row>
    <row r="599" spans="1:11" ht="13.5">
      <c r="A599" s="166"/>
      <c r="B599" s="167"/>
      <c r="C599" s="153"/>
      <c r="D599" s="153"/>
      <c r="E599" s="153"/>
      <c r="F599" s="153"/>
      <c r="G599" s="153"/>
      <c r="H599" s="153"/>
      <c r="K599" s="168"/>
    </row>
    <row r="600" spans="1:11" ht="13.5">
      <c r="A600" s="166"/>
      <c r="B600" s="167"/>
      <c r="C600" s="153"/>
      <c r="D600" s="153"/>
      <c r="E600" s="153"/>
      <c r="F600" s="153"/>
      <c r="G600" s="153"/>
      <c r="H600" s="153"/>
      <c r="K600" s="168"/>
    </row>
    <row r="601" spans="1:11" ht="13.5">
      <c r="A601" s="166"/>
      <c r="B601" s="167"/>
      <c r="C601" s="153"/>
      <c r="D601" s="153"/>
      <c r="E601" s="153"/>
      <c r="F601" s="153"/>
      <c r="G601" s="153"/>
      <c r="H601" s="153"/>
      <c r="K601" s="168"/>
    </row>
    <row r="602" spans="1:11" ht="13.5">
      <c r="A602" s="166"/>
      <c r="B602" s="167"/>
      <c r="C602" s="153"/>
      <c r="D602" s="153"/>
      <c r="E602" s="153"/>
      <c r="F602" s="153"/>
      <c r="G602" s="153"/>
      <c r="H602" s="153"/>
      <c r="K602" s="168"/>
    </row>
    <row r="603" spans="1:11" ht="13.5">
      <c r="A603" s="166"/>
      <c r="B603" s="167"/>
      <c r="C603" s="153"/>
      <c r="D603" s="153"/>
      <c r="E603" s="153"/>
      <c r="F603" s="153"/>
      <c r="G603" s="153"/>
      <c r="H603" s="153"/>
      <c r="K603" s="168"/>
    </row>
    <row r="604" spans="1:11" ht="13.5">
      <c r="A604" s="166"/>
      <c r="B604" s="167"/>
      <c r="C604" s="153"/>
      <c r="D604" s="153"/>
      <c r="E604" s="153"/>
      <c r="F604" s="153"/>
      <c r="G604" s="153"/>
      <c r="H604" s="153"/>
      <c r="K604" s="180"/>
    </row>
    <row r="605" spans="1:11" ht="13.5">
      <c r="A605" s="166"/>
      <c r="B605" s="167"/>
      <c r="C605" s="153"/>
      <c r="D605" s="153"/>
      <c r="E605" s="153"/>
      <c r="F605" s="153"/>
      <c r="G605" s="153"/>
      <c r="H605" s="153"/>
      <c r="K605" s="168"/>
    </row>
    <row r="606" spans="1:11" ht="13.5">
      <c r="A606" s="166"/>
      <c r="B606" s="167"/>
      <c r="C606" s="153"/>
      <c r="D606" s="153"/>
      <c r="E606" s="153"/>
      <c r="F606" s="177" t="s">
        <v>278</v>
      </c>
      <c r="G606" s="153"/>
      <c r="H606" s="177"/>
      <c r="I606" s="177"/>
      <c r="J606" s="178" t="s">
        <v>279</v>
      </c>
      <c r="K606" s="179"/>
    </row>
    <row r="607" spans="1:11" ht="13.5">
      <c r="A607" s="166"/>
      <c r="B607" s="167"/>
      <c r="C607" s="153"/>
      <c r="D607" s="153"/>
      <c r="E607" s="153"/>
      <c r="F607" s="153"/>
      <c r="G607" s="153"/>
      <c r="H607" s="153"/>
      <c r="K607" s="180"/>
    </row>
    <row r="608" spans="1:11" ht="13.5">
      <c r="A608" s="166"/>
      <c r="B608" s="167"/>
      <c r="C608" s="153"/>
      <c r="D608" s="153"/>
      <c r="E608" s="153"/>
      <c r="F608" s="153"/>
      <c r="G608" s="153"/>
      <c r="H608" s="153"/>
      <c r="K608" s="168"/>
    </row>
    <row r="609" spans="1:11" ht="13.5">
      <c r="A609" s="166"/>
      <c r="B609" s="167"/>
      <c r="C609" s="153"/>
      <c r="D609" s="153"/>
      <c r="E609" s="153"/>
      <c r="F609" s="153"/>
      <c r="G609" s="153"/>
      <c r="H609" s="153"/>
      <c r="K609" s="168"/>
    </row>
    <row r="610" spans="1:11" ht="13.5">
      <c r="A610" s="166"/>
      <c r="B610" s="167"/>
      <c r="C610" s="153"/>
      <c r="D610" s="153"/>
      <c r="E610" s="153"/>
      <c r="F610" s="153"/>
      <c r="G610" s="153"/>
      <c r="H610" s="153"/>
      <c r="K610" s="168"/>
    </row>
    <row r="611" spans="1:11" ht="13.5">
      <c r="A611" s="166"/>
      <c r="B611" s="167"/>
      <c r="C611" s="153"/>
      <c r="D611" s="153"/>
      <c r="E611" s="153"/>
      <c r="F611" s="153"/>
      <c r="G611" s="153"/>
      <c r="H611" s="153"/>
      <c r="K611" s="168"/>
    </row>
    <row r="612" spans="1:11" ht="13.5">
      <c r="A612" s="166"/>
      <c r="B612" s="167"/>
      <c r="C612" s="153"/>
      <c r="D612" s="153"/>
      <c r="E612" s="153"/>
      <c r="F612" s="153"/>
      <c r="G612" s="153"/>
      <c r="H612" s="153"/>
      <c r="K612" s="168"/>
    </row>
    <row r="613" spans="1:11" ht="13.5">
      <c r="A613" s="166"/>
      <c r="B613" s="167"/>
      <c r="C613" s="153"/>
      <c r="D613" s="153"/>
      <c r="E613" s="153"/>
      <c r="F613" s="153"/>
      <c r="G613" s="153"/>
      <c r="H613" s="153"/>
      <c r="K613" s="168"/>
    </row>
    <row r="614" spans="1:11" ht="13.5">
      <c r="A614" s="166"/>
      <c r="B614" s="167"/>
      <c r="C614" s="153"/>
      <c r="D614" s="153"/>
      <c r="E614" s="153"/>
      <c r="F614" s="153"/>
      <c r="G614" s="153"/>
      <c r="H614" s="153"/>
      <c r="K614" s="168"/>
    </row>
    <row r="615" spans="1:11" ht="13.5">
      <c r="A615" s="166"/>
      <c r="B615" s="167"/>
      <c r="C615" s="153"/>
      <c r="D615" s="153"/>
      <c r="E615" s="153"/>
      <c r="F615" s="153"/>
      <c r="G615" s="153"/>
      <c r="H615" s="153"/>
      <c r="K615" s="168"/>
    </row>
    <row r="616" spans="1:11" ht="13.5">
      <c r="A616" s="166"/>
      <c r="B616" s="167"/>
      <c r="C616" s="153"/>
      <c r="D616" s="153"/>
      <c r="E616" s="153"/>
      <c r="F616" s="153"/>
      <c r="G616" s="153"/>
      <c r="H616" s="153"/>
      <c r="K616" s="168"/>
    </row>
    <row r="617" spans="1:11" ht="13.5">
      <c r="A617" s="166"/>
      <c r="B617" s="167"/>
      <c r="C617" s="153"/>
      <c r="D617" s="153"/>
      <c r="E617" s="153"/>
      <c r="F617" s="153"/>
      <c r="G617" s="153"/>
      <c r="H617" s="153"/>
      <c r="K617" s="168"/>
    </row>
    <row r="618" spans="1:11" ht="13.5">
      <c r="A618" s="166"/>
      <c r="B618" s="167"/>
      <c r="C618" s="153"/>
      <c r="D618" s="153"/>
      <c r="E618" s="153"/>
      <c r="F618" s="153"/>
      <c r="G618" s="153"/>
      <c r="H618" s="153"/>
      <c r="K618" s="168"/>
    </row>
    <row r="619" spans="1:11" ht="13.5">
      <c r="A619" s="166"/>
      <c r="B619" s="167"/>
      <c r="C619" s="153"/>
      <c r="D619" s="153"/>
      <c r="E619" s="153"/>
      <c r="F619" s="153"/>
      <c r="G619" s="153"/>
      <c r="H619" s="153"/>
      <c r="K619" s="168"/>
    </row>
    <row r="620" spans="1:11" ht="13.5">
      <c r="A620" s="166"/>
      <c r="B620" s="167"/>
      <c r="C620" s="153"/>
      <c r="D620" s="153"/>
      <c r="E620" s="153"/>
      <c r="F620" s="153"/>
      <c r="G620" s="153"/>
      <c r="H620" s="153"/>
      <c r="K620" s="168"/>
    </row>
    <row r="621" spans="1:11" ht="13.5">
      <c r="A621" s="166"/>
      <c r="B621" s="167"/>
      <c r="C621" s="153"/>
      <c r="D621" s="153"/>
      <c r="E621" s="153"/>
      <c r="F621" s="153"/>
      <c r="G621" s="153"/>
      <c r="H621" s="153"/>
      <c r="K621" s="168"/>
    </row>
    <row r="622" spans="1:11" ht="13.5">
      <c r="A622" s="166"/>
      <c r="B622" s="167"/>
      <c r="C622" s="153"/>
      <c r="D622" s="153"/>
      <c r="E622" s="153"/>
      <c r="F622" s="153"/>
      <c r="G622" s="153"/>
      <c r="H622" s="153"/>
      <c r="K622" s="168"/>
    </row>
    <row r="623" spans="1:11" ht="13.5">
      <c r="A623" s="166"/>
      <c r="B623" s="167"/>
      <c r="C623" s="153"/>
      <c r="D623" s="153"/>
      <c r="E623" s="153"/>
      <c r="F623" s="153"/>
      <c r="G623" s="153"/>
      <c r="H623" s="153"/>
      <c r="K623" s="168"/>
    </row>
    <row r="624" spans="1:11" ht="13.5">
      <c r="A624" s="166"/>
      <c r="B624" s="167"/>
      <c r="C624" s="153"/>
      <c r="D624" s="153"/>
      <c r="E624" s="153"/>
      <c r="F624" s="153"/>
      <c r="G624" s="153"/>
      <c r="H624" s="153"/>
      <c r="K624" s="168"/>
    </row>
    <row r="625" spans="1:11" ht="13.5">
      <c r="A625" s="166"/>
      <c r="B625" s="167"/>
      <c r="C625" s="153"/>
      <c r="D625" s="153"/>
      <c r="E625" s="153"/>
      <c r="F625" s="153"/>
      <c r="G625" s="153"/>
      <c r="H625" s="153"/>
      <c r="K625" s="168"/>
    </row>
    <row r="626" spans="1:11" ht="13.5">
      <c r="A626" s="166"/>
      <c r="B626" s="167"/>
      <c r="C626" s="153"/>
      <c r="D626" s="153"/>
      <c r="E626" s="153"/>
      <c r="F626" s="153"/>
      <c r="G626" s="153"/>
      <c r="H626" s="153"/>
      <c r="K626" s="168"/>
    </row>
    <row r="627" spans="1:11" ht="13.5">
      <c r="A627" s="181"/>
      <c r="B627" s="189"/>
      <c r="C627" s="160"/>
      <c r="D627" s="160"/>
      <c r="E627" s="160"/>
      <c r="F627" s="160"/>
      <c r="G627" s="160"/>
      <c r="H627" s="160"/>
      <c r="I627" s="160"/>
      <c r="J627" s="160"/>
      <c r="K627" s="180"/>
    </row>
    <row r="628" spans="1:11" ht="13.5">
      <c r="A628" s="166"/>
      <c r="B628" s="167"/>
      <c r="C628" s="153"/>
      <c r="D628" s="153"/>
      <c r="E628" s="153"/>
      <c r="F628" s="153"/>
      <c r="G628" s="153"/>
      <c r="H628" s="153"/>
      <c r="K628" s="168"/>
    </row>
    <row r="629" spans="1:11" ht="13.5">
      <c r="A629" s="166" t="s">
        <v>6</v>
      </c>
      <c r="B629" s="169" t="s">
        <v>512</v>
      </c>
      <c r="C629" s="153"/>
      <c r="D629" s="153"/>
      <c r="E629" s="153"/>
      <c r="F629" s="153"/>
      <c r="G629" s="153"/>
      <c r="H629" s="153"/>
      <c r="K629" s="168"/>
    </row>
    <row r="630" spans="1:11" ht="13.5">
      <c r="A630" s="166"/>
      <c r="B630" s="167"/>
      <c r="C630" s="153"/>
      <c r="D630" s="153"/>
      <c r="E630" s="153"/>
      <c r="F630" s="153"/>
      <c r="G630" s="153"/>
      <c r="H630" s="153"/>
      <c r="K630" s="168"/>
    </row>
    <row r="631" spans="1:11" ht="13.5">
      <c r="A631" s="166"/>
      <c r="B631" s="167" t="s">
        <v>513</v>
      </c>
      <c r="C631" s="153"/>
      <c r="D631" s="153"/>
      <c r="E631" s="153"/>
      <c r="F631" s="153"/>
      <c r="G631" s="153"/>
      <c r="H631" s="153"/>
      <c r="K631" s="168"/>
    </row>
    <row r="632" spans="1:11" ht="13.5">
      <c r="A632" s="166"/>
      <c r="B632" s="167" t="s">
        <v>514</v>
      </c>
      <c r="C632" s="153"/>
      <c r="D632" s="153"/>
      <c r="E632" s="153"/>
      <c r="F632" s="153"/>
      <c r="G632" s="153"/>
      <c r="H632" s="153"/>
      <c r="K632" s="168"/>
    </row>
    <row r="633" spans="1:11" ht="13.5">
      <c r="A633" s="166" t="s">
        <v>251</v>
      </c>
      <c r="B633" s="167" t="s">
        <v>515</v>
      </c>
      <c r="C633" s="153"/>
      <c r="D633" s="153"/>
      <c r="E633" s="153"/>
      <c r="F633" s="153"/>
      <c r="G633" s="153"/>
      <c r="H633" s="153"/>
      <c r="K633" s="168"/>
    </row>
    <row r="634" spans="1:11" ht="13.5">
      <c r="A634" s="166"/>
      <c r="B634" s="167"/>
      <c r="C634" s="153"/>
      <c r="D634" s="153"/>
      <c r="E634" s="153"/>
      <c r="F634" s="153"/>
      <c r="G634" s="153"/>
      <c r="H634" s="153"/>
      <c r="K634" s="168"/>
    </row>
    <row r="635" spans="1:11" ht="13.5">
      <c r="A635" s="166"/>
      <c r="B635" s="167" t="s">
        <v>516</v>
      </c>
      <c r="C635" s="153"/>
      <c r="D635" s="153"/>
      <c r="E635" s="153"/>
      <c r="F635" s="153"/>
      <c r="G635" s="153"/>
      <c r="H635" s="153"/>
      <c r="K635" s="168"/>
    </row>
    <row r="636" spans="1:11" ht="13.5">
      <c r="A636" s="166"/>
      <c r="B636" s="167" t="s">
        <v>517</v>
      </c>
      <c r="C636" s="153"/>
      <c r="D636" s="153"/>
      <c r="E636" s="153"/>
      <c r="F636" s="153"/>
      <c r="G636" s="153"/>
      <c r="H636" s="153"/>
      <c r="K636" s="168"/>
    </row>
    <row r="637" spans="1:11" ht="13.5">
      <c r="A637" s="166"/>
      <c r="B637" s="167"/>
      <c r="C637" s="153"/>
      <c r="D637" s="153"/>
      <c r="E637" s="153"/>
      <c r="F637" s="153"/>
      <c r="G637" s="153"/>
      <c r="H637" s="153"/>
      <c r="K637" s="168"/>
    </row>
    <row r="638" spans="1:11" ht="13.5">
      <c r="A638" s="166" t="s">
        <v>294</v>
      </c>
      <c r="B638" s="194" t="s">
        <v>518</v>
      </c>
      <c r="C638" s="153"/>
      <c r="D638" s="153"/>
      <c r="E638" s="153"/>
      <c r="F638" s="153"/>
      <c r="G638" s="153"/>
      <c r="H638" s="153"/>
      <c r="K638" s="168"/>
    </row>
    <row r="639" spans="1:11" ht="13.5">
      <c r="A639" s="166"/>
      <c r="B639" s="167"/>
      <c r="C639" s="153"/>
      <c r="D639" s="153"/>
      <c r="E639" s="153"/>
      <c r="F639" s="153"/>
      <c r="G639" s="153"/>
      <c r="H639" s="153"/>
      <c r="K639" s="168"/>
    </row>
    <row r="640" spans="1:11" ht="13.5">
      <c r="A640" s="166" t="s">
        <v>7</v>
      </c>
      <c r="B640" s="169" t="s">
        <v>519</v>
      </c>
      <c r="C640" s="153"/>
      <c r="D640" s="153"/>
      <c r="E640" s="153"/>
      <c r="F640" s="153"/>
      <c r="G640" s="153"/>
      <c r="H640" s="153"/>
      <c r="K640" s="168"/>
    </row>
    <row r="641" spans="1:11" ht="13.5">
      <c r="A641" s="166"/>
      <c r="B641" s="167"/>
      <c r="C641" s="153"/>
      <c r="D641" s="153"/>
      <c r="E641" s="153"/>
      <c r="F641" s="153"/>
      <c r="G641" s="153"/>
      <c r="H641" s="153"/>
      <c r="K641" s="168"/>
    </row>
    <row r="642" spans="1:11" ht="13.5">
      <c r="A642" s="166" t="s">
        <v>294</v>
      </c>
      <c r="B642" s="167" t="s">
        <v>520</v>
      </c>
      <c r="C642" s="153"/>
      <c r="D642" s="153"/>
      <c r="E642" s="153"/>
      <c r="F642" s="153"/>
      <c r="G642" s="153"/>
      <c r="H642" s="153"/>
      <c r="K642" s="168"/>
    </row>
    <row r="643" spans="1:11" ht="13.5">
      <c r="A643" s="166"/>
      <c r="B643" s="167" t="s">
        <v>521</v>
      </c>
      <c r="C643" s="153"/>
      <c r="D643" s="153"/>
      <c r="E643" s="153"/>
      <c r="F643" s="153"/>
      <c r="G643" s="153"/>
      <c r="H643" s="153"/>
      <c r="K643" s="168"/>
    </row>
    <row r="644" spans="1:11" ht="13.5">
      <c r="A644" s="166"/>
      <c r="B644" s="167" t="s">
        <v>522</v>
      </c>
      <c r="C644" s="153"/>
      <c r="D644" s="153"/>
      <c r="E644" s="153"/>
      <c r="F644" s="153"/>
      <c r="G644" s="153"/>
      <c r="H644" s="153"/>
      <c r="K644" s="168"/>
    </row>
    <row r="645" spans="1:11" ht="13.5">
      <c r="A645" s="166"/>
      <c r="B645" s="167"/>
      <c r="C645" s="153"/>
      <c r="D645" s="153"/>
      <c r="E645" s="153"/>
      <c r="F645" s="153"/>
      <c r="G645" s="153"/>
      <c r="H645" s="153"/>
      <c r="K645" s="168"/>
    </row>
    <row r="646" spans="1:11" ht="13.5">
      <c r="A646" s="166" t="s">
        <v>8</v>
      </c>
      <c r="B646" s="169" t="s">
        <v>523</v>
      </c>
      <c r="C646" s="153"/>
      <c r="D646" s="153"/>
      <c r="E646" s="153"/>
      <c r="F646" s="153"/>
      <c r="G646" s="153"/>
      <c r="H646" s="153"/>
      <c r="K646" s="168"/>
    </row>
    <row r="647" spans="1:11" ht="13.5">
      <c r="A647" s="166"/>
      <c r="B647" s="167"/>
      <c r="C647" s="153"/>
      <c r="D647" s="153"/>
      <c r="E647" s="153"/>
      <c r="F647" s="153"/>
      <c r="G647" s="153"/>
      <c r="H647" s="153"/>
      <c r="K647" s="168"/>
    </row>
    <row r="648" spans="1:11" ht="13.5">
      <c r="A648" s="166"/>
      <c r="B648" s="167" t="s">
        <v>524</v>
      </c>
      <c r="C648" s="153"/>
      <c r="D648" s="153"/>
      <c r="E648" s="153"/>
      <c r="F648" s="153"/>
      <c r="G648" s="153"/>
      <c r="H648" s="153"/>
      <c r="K648" s="168"/>
    </row>
    <row r="649" spans="1:11" ht="13.5">
      <c r="A649" s="166"/>
      <c r="B649" s="167" t="s">
        <v>525</v>
      </c>
      <c r="C649" s="153"/>
      <c r="D649" s="153"/>
      <c r="E649" s="153"/>
      <c r="F649" s="153"/>
      <c r="G649" s="153"/>
      <c r="H649" s="153"/>
      <c r="K649" s="168"/>
    </row>
    <row r="650" spans="1:11" ht="13.5">
      <c r="A650" s="166"/>
      <c r="B650" s="167" t="s">
        <v>526</v>
      </c>
      <c r="C650" s="153"/>
      <c r="D650" s="153"/>
      <c r="E650" s="153"/>
      <c r="F650" s="153"/>
      <c r="G650" s="153"/>
      <c r="H650" s="153"/>
      <c r="K650" s="168"/>
    </row>
    <row r="651" spans="1:11" ht="13.5">
      <c r="A651" s="166"/>
      <c r="B651" s="167" t="s">
        <v>527</v>
      </c>
      <c r="C651" s="153"/>
      <c r="D651" s="153"/>
      <c r="E651" s="153"/>
      <c r="F651" s="153"/>
      <c r="G651" s="153"/>
      <c r="H651" s="153"/>
      <c r="K651" s="168"/>
    </row>
    <row r="652" spans="1:11" ht="13.5">
      <c r="A652" s="166"/>
      <c r="B652" s="167" t="s">
        <v>528</v>
      </c>
      <c r="C652" s="153"/>
      <c r="D652" s="153"/>
      <c r="E652" s="153"/>
      <c r="F652" s="153"/>
      <c r="G652" s="153"/>
      <c r="H652" s="153"/>
      <c r="K652" s="168"/>
    </row>
    <row r="653" spans="1:11" ht="13.5">
      <c r="A653" s="166" t="s">
        <v>529</v>
      </c>
      <c r="B653" s="167" t="s">
        <v>530</v>
      </c>
      <c r="C653" s="153"/>
      <c r="D653" s="153"/>
      <c r="E653" s="153"/>
      <c r="F653" s="153"/>
      <c r="G653" s="153"/>
      <c r="H653" s="153"/>
      <c r="K653" s="168"/>
    </row>
    <row r="654" spans="1:11" ht="13.5">
      <c r="A654" s="166"/>
      <c r="B654" s="167" t="s">
        <v>531</v>
      </c>
      <c r="C654" s="153"/>
      <c r="D654" s="153"/>
      <c r="E654" s="153"/>
      <c r="F654" s="153"/>
      <c r="G654" s="153"/>
      <c r="H654" s="153"/>
      <c r="K654" s="168"/>
    </row>
    <row r="655" spans="1:11" ht="13.5">
      <c r="A655" s="166"/>
      <c r="B655" s="167" t="s">
        <v>532</v>
      </c>
      <c r="C655" s="153"/>
      <c r="D655" s="153"/>
      <c r="E655" s="153"/>
      <c r="F655" s="153"/>
      <c r="G655" s="153"/>
      <c r="H655" s="153"/>
      <c r="K655" s="168"/>
    </row>
    <row r="656" spans="1:11" ht="13.5">
      <c r="A656" s="166"/>
      <c r="B656" s="167"/>
      <c r="C656" s="153"/>
      <c r="D656" s="153"/>
      <c r="E656" s="153"/>
      <c r="F656" s="153"/>
      <c r="G656" s="153"/>
      <c r="H656" s="153"/>
      <c r="K656" s="168"/>
    </row>
    <row r="657" spans="1:11" ht="13.5">
      <c r="A657" s="166"/>
      <c r="B657" s="167"/>
      <c r="C657" s="153"/>
      <c r="D657" s="153"/>
      <c r="E657" s="153"/>
      <c r="F657" s="153"/>
      <c r="G657" s="153"/>
      <c r="H657" s="153"/>
      <c r="K657" s="168"/>
    </row>
    <row r="658" spans="1:11" ht="13.5">
      <c r="A658" s="166"/>
      <c r="B658" s="167"/>
      <c r="C658" s="153"/>
      <c r="D658" s="153"/>
      <c r="E658" s="153"/>
      <c r="F658" s="153"/>
      <c r="G658" s="153"/>
      <c r="H658" s="153"/>
      <c r="K658" s="168"/>
    </row>
    <row r="659" spans="1:11" ht="13.5">
      <c r="A659" s="166"/>
      <c r="B659" s="167"/>
      <c r="C659" s="153"/>
      <c r="D659" s="153"/>
      <c r="E659" s="153"/>
      <c r="F659" s="153"/>
      <c r="G659" s="153"/>
      <c r="H659" s="153"/>
      <c r="K659" s="168"/>
    </row>
    <row r="660" spans="1:11" ht="13.5">
      <c r="A660" s="166"/>
      <c r="B660" s="167"/>
      <c r="C660" s="153"/>
      <c r="D660" s="153"/>
      <c r="E660" s="153"/>
      <c r="F660" s="153"/>
      <c r="G660" s="153"/>
      <c r="H660" s="153"/>
      <c r="K660" s="168"/>
    </row>
    <row r="661" spans="1:11" ht="13.5">
      <c r="A661" s="166"/>
      <c r="B661" s="167"/>
      <c r="C661" s="153"/>
      <c r="D661" s="153"/>
      <c r="E661" s="153"/>
      <c r="F661" s="153"/>
      <c r="G661" s="153"/>
      <c r="H661" s="153"/>
      <c r="K661" s="168"/>
    </row>
    <row r="662" spans="1:11" ht="13.5">
      <c r="A662" s="166"/>
      <c r="B662" s="167"/>
      <c r="C662" s="153"/>
      <c r="D662" s="153"/>
      <c r="E662" s="153"/>
      <c r="F662" s="153"/>
      <c r="G662" s="153"/>
      <c r="H662" s="153"/>
      <c r="K662" s="168"/>
    </row>
    <row r="663" spans="1:11" ht="13.5">
      <c r="A663" s="166"/>
      <c r="B663" s="167"/>
      <c r="C663" s="153"/>
      <c r="D663" s="153"/>
      <c r="E663" s="153"/>
      <c r="F663" s="153"/>
      <c r="G663" s="153"/>
      <c r="H663" s="153"/>
      <c r="K663" s="168"/>
    </row>
    <row r="664" spans="1:11" ht="13.5">
      <c r="A664" s="166"/>
      <c r="B664" s="167"/>
      <c r="C664" s="153"/>
      <c r="D664" s="153"/>
      <c r="E664" s="153"/>
      <c r="F664" s="153"/>
      <c r="G664" s="153"/>
      <c r="H664" s="153"/>
      <c r="K664" s="168"/>
    </row>
    <row r="665" spans="1:11" ht="13.5">
      <c r="A665" s="166"/>
      <c r="B665" s="167"/>
      <c r="C665" s="153"/>
      <c r="D665" s="153"/>
      <c r="E665" s="153"/>
      <c r="F665" s="153"/>
      <c r="G665" s="153"/>
      <c r="H665" s="153"/>
      <c r="K665" s="168"/>
    </row>
    <row r="666" spans="1:11" ht="13.5">
      <c r="A666" s="166"/>
      <c r="B666" s="167"/>
      <c r="C666" s="153"/>
      <c r="D666" s="153"/>
      <c r="E666" s="153"/>
      <c r="F666" s="153"/>
      <c r="G666" s="153"/>
      <c r="H666" s="153"/>
      <c r="K666" s="168"/>
    </row>
    <row r="667" spans="1:11" ht="13.5">
      <c r="A667" s="166"/>
      <c r="B667" s="167"/>
      <c r="C667" s="153"/>
      <c r="D667" s="153"/>
      <c r="E667" s="153"/>
      <c r="F667" s="153"/>
      <c r="G667" s="153"/>
      <c r="H667" s="153"/>
      <c r="K667" s="168"/>
    </row>
    <row r="668" spans="1:11" ht="13.5">
      <c r="A668" s="166"/>
      <c r="B668" s="167"/>
      <c r="C668" s="153"/>
      <c r="D668" s="153"/>
      <c r="E668" s="153"/>
      <c r="F668" s="153"/>
      <c r="G668" s="153"/>
      <c r="H668" s="153"/>
      <c r="K668" s="168"/>
    </row>
    <row r="669" spans="1:11" ht="13.5">
      <c r="A669" s="166"/>
      <c r="B669" s="167"/>
      <c r="C669" s="153"/>
      <c r="D669" s="153"/>
      <c r="E669" s="153"/>
      <c r="F669" s="153"/>
      <c r="G669" s="153"/>
      <c r="H669" s="153"/>
      <c r="K669" s="168"/>
    </row>
    <row r="670" spans="1:11" ht="13.5">
      <c r="A670" s="166"/>
      <c r="B670" s="167"/>
      <c r="C670" s="153"/>
      <c r="D670" s="153"/>
      <c r="E670" s="153"/>
      <c r="F670" s="153"/>
      <c r="G670" s="153"/>
      <c r="H670" s="153"/>
      <c r="K670" s="168"/>
    </row>
    <row r="671" spans="1:11" ht="13.5">
      <c r="A671" s="166"/>
      <c r="B671" s="167"/>
      <c r="C671" s="153"/>
      <c r="D671" s="153"/>
      <c r="E671" s="153"/>
      <c r="F671" s="153"/>
      <c r="G671" s="153"/>
      <c r="H671" s="153"/>
      <c r="K671" s="168"/>
    </row>
    <row r="672" spans="1:11" ht="13.5">
      <c r="A672" s="166"/>
      <c r="B672" s="167"/>
      <c r="C672" s="153"/>
      <c r="D672" s="153"/>
      <c r="E672" s="153"/>
      <c r="F672" s="153"/>
      <c r="G672" s="153"/>
      <c r="H672" s="153"/>
      <c r="K672" s="168"/>
    </row>
    <row r="673" spans="1:11" ht="13.5">
      <c r="A673" s="166"/>
      <c r="B673" s="167"/>
      <c r="C673" s="153"/>
      <c r="D673" s="153"/>
      <c r="E673" s="153"/>
      <c r="F673" s="153"/>
      <c r="G673" s="153"/>
      <c r="H673" s="153"/>
      <c r="K673" s="168"/>
    </row>
    <row r="674" spans="1:11" ht="13.5">
      <c r="A674" s="166"/>
      <c r="B674" s="167"/>
      <c r="C674" s="153"/>
      <c r="D674" s="153"/>
      <c r="E674" s="153"/>
      <c r="F674" s="153"/>
      <c r="G674" s="153"/>
      <c r="H674" s="153"/>
      <c r="K674" s="168"/>
    </row>
    <row r="675" spans="1:11" ht="13.5">
      <c r="A675" s="166"/>
      <c r="B675" s="167"/>
      <c r="C675" s="153"/>
      <c r="D675" s="153"/>
      <c r="E675" s="153"/>
      <c r="F675" s="153"/>
      <c r="G675" s="153"/>
      <c r="H675" s="153"/>
      <c r="K675" s="168"/>
    </row>
    <row r="676" spans="1:11" ht="13.5">
      <c r="A676" s="166"/>
      <c r="B676" s="167"/>
      <c r="C676" s="153"/>
      <c r="D676" s="153"/>
      <c r="E676" s="153"/>
      <c r="F676" s="153"/>
      <c r="G676" s="153"/>
      <c r="H676" s="153"/>
      <c r="K676" s="168"/>
    </row>
    <row r="677" spans="1:11" ht="13.5">
      <c r="A677" s="166"/>
      <c r="B677" s="167"/>
      <c r="C677" s="153"/>
      <c r="D677" s="153"/>
      <c r="E677" s="153"/>
      <c r="F677" s="153"/>
      <c r="G677" s="153"/>
      <c r="H677" s="153"/>
      <c r="K677" s="168"/>
    </row>
    <row r="678" spans="1:11" ht="13.5">
      <c r="A678" s="166"/>
      <c r="B678" s="167"/>
      <c r="C678" s="153"/>
      <c r="D678" s="153"/>
      <c r="E678" s="153"/>
      <c r="F678" s="153"/>
      <c r="G678" s="153"/>
      <c r="H678" s="153"/>
      <c r="K678" s="168"/>
    </row>
    <row r="679" spans="1:11" ht="13.5">
      <c r="A679" s="166"/>
      <c r="B679" s="167"/>
      <c r="C679" s="153"/>
      <c r="D679" s="153"/>
      <c r="E679" s="153"/>
      <c r="F679" s="153"/>
      <c r="G679" s="153"/>
      <c r="H679" s="153"/>
      <c r="K679" s="168"/>
    </row>
    <row r="680" spans="1:11" ht="13.5">
      <c r="A680" s="166"/>
      <c r="B680" s="167"/>
      <c r="C680" s="153"/>
      <c r="D680" s="153"/>
      <c r="E680" s="153"/>
      <c r="F680" s="153"/>
      <c r="G680" s="153"/>
      <c r="H680" s="153"/>
      <c r="K680" s="168"/>
    </row>
    <row r="681" spans="1:11" ht="13.5">
      <c r="A681" s="166"/>
      <c r="B681" s="167"/>
      <c r="C681" s="153"/>
      <c r="D681" s="153"/>
      <c r="E681" s="153"/>
      <c r="F681" s="153"/>
      <c r="G681" s="153"/>
      <c r="H681" s="153"/>
      <c r="K681" s="180"/>
    </row>
    <row r="682" spans="1:11" ht="13.5">
      <c r="A682" s="166"/>
      <c r="B682" s="167"/>
      <c r="C682" s="153"/>
      <c r="D682" s="153"/>
      <c r="E682" s="153"/>
      <c r="F682" s="153"/>
      <c r="G682" s="153"/>
      <c r="H682" s="153"/>
      <c r="K682" s="168"/>
    </row>
    <row r="683" spans="1:11" ht="13.5">
      <c r="A683" s="166"/>
      <c r="B683" s="167"/>
      <c r="C683" s="153"/>
      <c r="D683" s="153"/>
      <c r="E683" s="153"/>
      <c r="F683" s="177" t="s">
        <v>278</v>
      </c>
      <c r="G683" s="153"/>
      <c r="H683" s="177"/>
      <c r="I683" s="177"/>
      <c r="J683" s="178" t="s">
        <v>279</v>
      </c>
      <c r="K683" s="179">
        <f>SUM(K628:K681)</f>
        <v>0</v>
      </c>
    </row>
    <row r="684" spans="1:11" ht="13.5">
      <c r="A684" s="166"/>
      <c r="B684" s="167"/>
      <c r="C684" s="153"/>
      <c r="D684" s="153"/>
      <c r="E684" s="153"/>
      <c r="F684" s="153"/>
      <c r="G684" s="153"/>
      <c r="H684" s="153"/>
      <c r="K684" s="180"/>
    </row>
    <row r="685" spans="1:11" ht="13.5">
      <c r="A685" s="166"/>
      <c r="B685" s="167"/>
      <c r="C685" s="153"/>
      <c r="D685" s="153"/>
      <c r="E685" s="153"/>
      <c r="F685" s="153"/>
      <c r="G685" s="153"/>
      <c r="H685" s="153"/>
      <c r="K685" s="168"/>
    </row>
    <row r="686" spans="1:11" ht="13.5">
      <c r="A686" s="166"/>
      <c r="B686" s="167"/>
      <c r="C686" s="153"/>
      <c r="D686" s="153"/>
      <c r="E686" s="153"/>
      <c r="F686" s="153"/>
      <c r="G686" s="153"/>
      <c r="H686" s="153"/>
      <c r="K686" s="168"/>
    </row>
    <row r="687" spans="1:11" ht="13.5">
      <c r="A687" s="166"/>
      <c r="B687" s="167"/>
      <c r="C687" s="153"/>
      <c r="D687" s="153"/>
      <c r="E687" s="153"/>
      <c r="F687" s="153"/>
      <c r="G687" s="153"/>
      <c r="H687" s="153"/>
      <c r="K687" s="168"/>
    </row>
    <row r="688" spans="1:11" ht="13.5">
      <c r="A688" s="166"/>
      <c r="B688" s="167"/>
      <c r="C688" s="153"/>
      <c r="D688" s="153"/>
      <c r="E688" s="153"/>
      <c r="F688" s="153"/>
      <c r="G688" s="153"/>
      <c r="H688" s="153"/>
      <c r="K688" s="168"/>
    </row>
    <row r="689" spans="1:11" ht="13.5">
      <c r="A689" s="166"/>
      <c r="B689" s="167"/>
      <c r="C689" s="153"/>
      <c r="D689" s="153"/>
      <c r="E689" s="153"/>
      <c r="F689" s="153"/>
      <c r="G689" s="153"/>
      <c r="H689" s="153"/>
      <c r="K689" s="168"/>
    </row>
    <row r="690" spans="1:11" ht="13.5">
      <c r="A690" s="166"/>
      <c r="B690" s="167"/>
      <c r="C690" s="153"/>
      <c r="D690" s="153"/>
      <c r="E690" s="153"/>
      <c r="F690" s="153"/>
      <c r="G690" s="153"/>
      <c r="H690" s="153"/>
      <c r="K690" s="168"/>
    </row>
    <row r="691" spans="1:11" ht="13.5">
      <c r="A691" s="166"/>
      <c r="B691" s="167"/>
      <c r="C691" s="153"/>
      <c r="D691" s="153"/>
      <c r="E691" s="153"/>
      <c r="F691" s="153"/>
      <c r="G691" s="153"/>
      <c r="H691" s="153"/>
      <c r="K691" s="168"/>
    </row>
    <row r="692" spans="1:11" ht="13.5">
      <c r="A692" s="166"/>
      <c r="B692" s="167"/>
      <c r="C692" s="153"/>
      <c r="D692" s="153"/>
      <c r="E692" s="153"/>
      <c r="F692" s="153"/>
      <c r="G692" s="153"/>
      <c r="H692" s="153"/>
      <c r="K692" s="168"/>
    </row>
    <row r="693" spans="1:11" ht="13.5">
      <c r="A693" s="166"/>
      <c r="B693" s="167"/>
      <c r="C693" s="153"/>
      <c r="D693" s="153"/>
      <c r="E693" s="153"/>
      <c r="F693" s="153"/>
      <c r="G693" s="153"/>
      <c r="H693" s="153"/>
      <c r="K693" s="168"/>
    </row>
    <row r="694" spans="1:11" ht="13.5">
      <c r="A694" s="166"/>
      <c r="B694" s="167"/>
      <c r="C694" s="153"/>
      <c r="D694" s="153"/>
      <c r="E694" s="153"/>
      <c r="F694" s="153"/>
      <c r="G694" s="153"/>
      <c r="H694" s="153"/>
      <c r="K694" s="168"/>
    </row>
    <row r="695" spans="1:11" ht="13.5">
      <c r="A695" s="166"/>
      <c r="B695" s="167"/>
      <c r="C695" s="153"/>
      <c r="D695" s="153"/>
      <c r="E695" s="153"/>
      <c r="F695" s="153"/>
      <c r="G695" s="153"/>
      <c r="H695" s="153"/>
      <c r="K695" s="168"/>
    </row>
    <row r="696" spans="1:11" ht="13.5">
      <c r="A696" s="166"/>
      <c r="B696" s="167"/>
      <c r="C696" s="153"/>
      <c r="D696" s="153"/>
      <c r="E696" s="153"/>
      <c r="F696" s="153"/>
      <c r="G696" s="153"/>
      <c r="H696" s="153"/>
      <c r="K696" s="168"/>
    </row>
    <row r="697" spans="1:11" ht="13.5">
      <c r="A697" s="181"/>
      <c r="B697" s="189"/>
      <c r="C697" s="160"/>
      <c r="D697" s="160"/>
      <c r="E697" s="160"/>
      <c r="F697" s="160"/>
      <c r="G697" s="160"/>
      <c r="H697" s="160"/>
      <c r="I697" s="160"/>
      <c r="J697" s="160"/>
      <c r="K697" s="180"/>
    </row>
    <row r="698" spans="1:11" ht="13.5">
      <c r="A698" s="166"/>
      <c r="B698" s="167"/>
      <c r="C698" s="153"/>
      <c r="D698" s="153"/>
      <c r="E698" s="153"/>
      <c r="F698" s="153"/>
      <c r="G698" s="153"/>
      <c r="H698" s="153"/>
      <c r="K698" s="168"/>
    </row>
    <row r="699" spans="1:11" ht="13.5">
      <c r="A699" s="166"/>
      <c r="B699" s="167"/>
      <c r="C699" s="153"/>
      <c r="D699" s="153"/>
      <c r="E699" s="153"/>
      <c r="F699" s="153"/>
      <c r="G699" s="153"/>
      <c r="H699" s="153"/>
      <c r="K699" s="168"/>
    </row>
    <row r="700" spans="1:11" ht="13.5">
      <c r="A700" s="166"/>
      <c r="B700" s="167"/>
      <c r="C700" s="153"/>
      <c r="D700" s="153"/>
      <c r="E700" s="198" t="s">
        <v>533</v>
      </c>
      <c r="F700" s="153"/>
      <c r="G700" s="153"/>
      <c r="H700" s="153"/>
      <c r="K700" s="168"/>
    </row>
    <row r="701" spans="1:11" ht="13.5">
      <c r="A701" s="166"/>
      <c r="B701" s="167"/>
      <c r="C701" s="153"/>
      <c r="D701" s="153"/>
      <c r="E701" s="162"/>
      <c r="F701" s="153"/>
      <c r="G701" s="153"/>
      <c r="H701" s="153"/>
      <c r="K701" s="168"/>
    </row>
    <row r="702" spans="1:11" ht="13.5">
      <c r="A702" s="166"/>
      <c r="B702" s="167"/>
      <c r="C702" s="153" t="s">
        <v>534</v>
      </c>
      <c r="D702" s="162"/>
      <c r="E702" s="153"/>
      <c r="F702" s="153"/>
      <c r="G702" s="199" t="s">
        <v>535</v>
      </c>
      <c r="H702" s="153"/>
      <c r="K702" s="168">
        <f>K196</f>
        <v>0</v>
      </c>
    </row>
    <row r="703" spans="1:11" ht="13.5">
      <c r="A703" s="166"/>
      <c r="B703" s="167"/>
      <c r="C703" s="153"/>
      <c r="D703" s="153"/>
      <c r="E703" s="162"/>
      <c r="F703" s="153"/>
      <c r="G703" s="153"/>
      <c r="H703" s="153"/>
      <c r="K703" s="168"/>
    </row>
    <row r="704" spans="1:11" ht="13.5">
      <c r="A704" s="166"/>
      <c r="B704" s="167"/>
      <c r="C704" s="153" t="s">
        <v>534</v>
      </c>
      <c r="D704" s="153"/>
      <c r="E704" s="162"/>
      <c r="F704" s="153"/>
      <c r="G704" s="199" t="s">
        <v>536</v>
      </c>
      <c r="H704" s="153"/>
      <c r="K704" s="168">
        <f>K269</f>
        <v>0</v>
      </c>
    </row>
    <row r="705" spans="1:11" ht="13.5">
      <c r="A705" s="166"/>
      <c r="B705" s="167"/>
      <c r="C705" s="153"/>
      <c r="D705" s="153"/>
      <c r="E705" s="162"/>
      <c r="F705" s="153"/>
      <c r="G705" s="153"/>
      <c r="H705" s="153"/>
      <c r="K705" s="168"/>
    </row>
    <row r="706" spans="1:11" ht="13.5">
      <c r="A706" s="166"/>
      <c r="B706" s="167"/>
      <c r="C706" s="153" t="s">
        <v>534</v>
      </c>
      <c r="D706" s="153"/>
      <c r="E706" s="162"/>
      <c r="F706" s="153"/>
      <c r="G706" s="199" t="s">
        <v>537</v>
      </c>
      <c r="H706" s="153"/>
      <c r="K706" s="168">
        <f>K334</f>
        <v>0</v>
      </c>
    </row>
    <row r="707" spans="1:11" ht="13.5">
      <c r="A707" s="166"/>
      <c r="B707" s="167"/>
      <c r="C707" s="153"/>
      <c r="D707" s="153"/>
      <c r="E707" s="162"/>
      <c r="F707" s="153"/>
      <c r="G707" s="153"/>
      <c r="H707" s="153"/>
      <c r="K707" s="168"/>
    </row>
    <row r="708" spans="1:11" ht="13.5">
      <c r="A708" s="166"/>
      <c r="B708" s="167"/>
      <c r="C708" s="153" t="s">
        <v>534</v>
      </c>
      <c r="D708" s="153"/>
      <c r="E708" s="162"/>
      <c r="F708" s="153"/>
      <c r="G708" s="199" t="s">
        <v>538</v>
      </c>
      <c r="H708" s="153"/>
      <c r="K708" s="168">
        <f>K399</f>
        <v>0</v>
      </c>
    </row>
    <row r="709" spans="1:11" ht="13.5">
      <c r="A709" s="166"/>
      <c r="B709" s="167"/>
      <c r="C709" s="153"/>
      <c r="D709" s="153"/>
      <c r="E709" s="162"/>
      <c r="F709" s="153"/>
      <c r="G709" s="153"/>
      <c r="H709" s="153"/>
      <c r="K709" s="168"/>
    </row>
    <row r="710" spans="1:11" ht="13.5">
      <c r="A710" s="166"/>
      <c r="B710" s="167"/>
      <c r="C710" s="153" t="s">
        <v>534</v>
      </c>
      <c r="D710" s="153"/>
      <c r="E710" s="162"/>
      <c r="F710" s="153"/>
      <c r="G710" s="199" t="s">
        <v>539</v>
      </c>
      <c r="H710" s="153"/>
      <c r="K710" s="168">
        <f>K469</f>
        <v>0</v>
      </c>
    </row>
    <row r="711" spans="1:11" ht="13.5">
      <c r="A711" s="166"/>
      <c r="B711" s="167"/>
      <c r="C711" s="153"/>
      <c r="D711" s="153"/>
      <c r="E711" s="162"/>
      <c r="F711" s="153"/>
      <c r="G711" s="153"/>
      <c r="H711" s="153"/>
      <c r="K711" s="168"/>
    </row>
    <row r="712" spans="1:11" ht="13.5">
      <c r="A712" s="166"/>
      <c r="B712" s="167"/>
      <c r="C712" s="153" t="s">
        <v>534</v>
      </c>
      <c r="D712" s="153"/>
      <c r="E712" s="162"/>
      <c r="F712" s="153"/>
      <c r="G712" s="199" t="s">
        <v>540</v>
      </c>
      <c r="H712" s="153"/>
      <c r="K712" s="168">
        <f>K538</f>
        <v>0</v>
      </c>
    </row>
    <row r="713" spans="1:11" ht="13.5">
      <c r="A713" s="166"/>
      <c r="B713" s="167"/>
      <c r="C713" s="153"/>
      <c r="D713" s="153"/>
      <c r="E713" s="162"/>
      <c r="F713" s="153"/>
      <c r="G713" s="153"/>
      <c r="H713" s="153"/>
      <c r="K713" s="168"/>
    </row>
    <row r="714" spans="1:11" ht="13.5">
      <c r="A714" s="166"/>
      <c r="B714" s="167"/>
      <c r="C714" s="153" t="s">
        <v>534</v>
      </c>
      <c r="D714" s="153"/>
      <c r="E714" s="162"/>
      <c r="F714" s="153"/>
      <c r="G714" s="199" t="s">
        <v>541</v>
      </c>
      <c r="H714" s="153"/>
      <c r="K714" s="168">
        <f>K606</f>
        <v>0</v>
      </c>
    </row>
    <row r="715" spans="1:11" ht="13.5">
      <c r="A715" s="166"/>
      <c r="B715" s="167"/>
      <c r="C715" s="153"/>
      <c r="D715" s="153"/>
      <c r="E715" s="162"/>
      <c r="F715" s="153"/>
      <c r="G715" s="153"/>
      <c r="H715" s="153"/>
      <c r="K715" s="168"/>
    </row>
    <row r="716" spans="1:11" ht="13.5">
      <c r="A716" s="166"/>
      <c r="B716" s="167"/>
      <c r="C716" s="153" t="s">
        <v>534</v>
      </c>
      <c r="D716" s="153"/>
      <c r="E716" s="162"/>
      <c r="F716" s="153"/>
      <c r="G716" s="199" t="s">
        <v>542</v>
      </c>
      <c r="H716" s="153"/>
      <c r="K716" s="168">
        <f>K683</f>
        <v>0</v>
      </c>
    </row>
    <row r="717" spans="1:11" ht="13.5">
      <c r="A717" s="166"/>
      <c r="B717" s="167"/>
      <c r="C717" s="153"/>
      <c r="D717" s="153"/>
      <c r="E717" s="162"/>
      <c r="F717" s="153"/>
      <c r="G717" s="153"/>
      <c r="H717" s="153"/>
      <c r="K717" s="168"/>
    </row>
    <row r="718" spans="1:11" ht="13.5">
      <c r="A718" s="166"/>
      <c r="B718" s="167"/>
      <c r="C718" s="153"/>
      <c r="D718" s="153"/>
      <c r="E718" s="162"/>
      <c r="F718" s="153"/>
      <c r="G718" s="199"/>
      <c r="H718" s="153"/>
      <c r="K718" s="168"/>
    </row>
    <row r="719" spans="1:11" ht="13.5">
      <c r="A719" s="166"/>
      <c r="B719" s="167"/>
      <c r="C719" s="153"/>
      <c r="D719" s="153"/>
      <c r="E719" s="162"/>
      <c r="F719" s="153"/>
      <c r="G719" s="153"/>
      <c r="H719" s="153"/>
      <c r="K719" s="168"/>
    </row>
    <row r="720" spans="1:11" ht="13.5">
      <c r="A720" s="166"/>
      <c r="B720" s="167"/>
      <c r="C720" s="153"/>
      <c r="D720" s="153"/>
      <c r="E720" s="162"/>
      <c r="F720" s="153"/>
      <c r="G720" s="199"/>
      <c r="H720" s="153"/>
      <c r="K720" s="168"/>
    </row>
    <row r="721" spans="1:11" ht="13.5">
      <c r="A721" s="166"/>
      <c r="B721" s="167"/>
      <c r="C721" s="153"/>
      <c r="D721" s="153"/>
      <c r="E721" s="162"/>
      <c r="F721" s="153"/>
      <c r="G721" s="153"/>
      <c r="H721" s="153"/>
      <c r="K721" s="168"/>
    </row>
    <row r="722" spans="1:11" ht="13.5">
      <c r="A722" s="166"/>
      <c r="B722" s="167"/>
      <c r="C722" s="153"/>
      <c r="D722" s="153"/>
      <c r="E722" s="162"/>
      <c r="F722" s="153"/>
      <c r="G722" s="199"/>
      <c r="H722" s="153"/>
      <c r="K722" s="168"/>
    </row>
    <row r="723" spans="1:11" ht="13.5">
      <c r="A723" s="166"/>
      <c r="B723" s="167"/>
      <c r="C723" s="153"/>
      <c r="D723" s="153"/>
      <c r="E723" s="162"/>
      <c r="F723" s="153"/>
      <c r="G723" s="153"/>
      <c r="H723" s="153"/>
      <c r="K723" s="168"/>
    </row>
    <row r="724" spans="1:11" ht="13.5">
      <c r="A724" s="166"/>
      <c r="B724" s="167"/>
      <c r="C724" s="153"/>
      <c r="D724" s="153"/>
      <c r="E724" s="162"/>
      <c r="F724" s="153"/>
      <c r="G724" s="199"/>
      <c r="H724" s="153"/>
      <c r="K724" s="168"/>
    </row>
    <row r="725" spans="1:11" ht="13.5">
      <c r="A725" s="166"/>
      <c r="B725" s="167"/>
      <c r="C725" s="153"/>
      <c r="D725" s="153"/>
      <c r="E725" s="162"/>
      <c r="F725" s="153"/>
      <c r="G725" s="153"/>
      <c r="H725" s="153"/>
      <c r="K725" s="168"/>
    </row>
    <row r="726" spans="1:11" ht="13.5">
      <c r="A726" s="166"/>
      <c r="B726" s="167"/>
      <c r="C726" s="153"/>
      <c r="D726" s="153"/>
      <c r="E726" s="162"/>
      <c r="F726" s="153"/>
      <c r="G726" s="199"/>
      <c r="H726" s="153"/>
      <c r="K726" s="168"/>
    </row>
    <row r="727" spans="1:11" ht="13.5">
      <c r="A727" s="166"/>
      <c r="B727" s="167"/>
      <c r="C727" s="153"/>
      <c r="D727" s="153"/>
      <c r="E727" s="162"/>
      <c r="F727" s="153"/>
      <c r="G727" s="199"/>
      <c r="H727" s="153"/>
      <c r="K727" s="168"/>
    </row>
    <row r="728" spans="1:11" ht="13.5">
      <c r="A728" s="166"/>
      <c r="B728" s="167"/>
      <c r="C728" s="153"/>
      <c r="D728" s="153"/>
      <c r="E728" s="162"/>
      <c r="F728" s="153"/>
      <c r="G728" s="153"/>
      <c r="H728" s="153"/>
      <c r="K728" s="168"/>
    </row>
    <row r="729" spans="1:11" ht="13.5">
      <c r="A729" s="166"/>
      <c r="B729" s="167"/>
      <c r="C729" s="153"/>
      <c r="D729" s="153"/>
      <c r="E729" s="162"/>
      <c r="F729" s="153"/>
      <c r="G729" s="199"/>
      <c r="H729" s="153"/>
      <c r="K729" s="168"/>
    </row>
    <row r="730" spans="1:11" ht="13.5">
      <c r="A730" s="166"/>
      <c r="B730" s="167"/>
      <c r="C730" s="153"/>
      <c r="D730" s="153"/>
      <c r="E730" s="162"/>
      <c r="F730" s="153"/>
      <c r="G730" s="153"/>
      <c r="H730" s="153"/>
      <c r="K730" s="168"/>
    </row>
    <row r="731" spans="1:11" ht="13.5">
      <c r="A731" s="166"/>
      <c r="B731" s="167"/>
      <c r="C731" s="153"/>
      <c r="D731" s="153"/>
      <c r="E731" s="162"/>
      <c r="F731" s="153"/>
      <c r="G731" s="199"/>
      <c r="H731" s="153"/>
      <c r="K731" s="168"/>
    </row>
    <row r="732" spans="1:11" ht="13.5">
      <c r="A732" s="166"/>
      <c r="B732" s="167"/>
      <c r="C732" s="153"/>
      <c r="D732" s="153"/>
      <c r="E732" s="162"/>
      <c r="F732" s="153"/>
      <c r="G732" s="199"/>
      <c r="H732" s="153"/>
      <c r="K732" s="168"/>
    </row>
    <row r="733" spans="1:11" ht="13.5">
      <c r="A733" s="166"/>
      <c r="B733" s="167"/>
      <c r="C733" s="153"/>
      <c r="D733" s="153"/>
      <c r="E733" s="162"/>
      <c r="F733" s="153"/>
      <c r="G733" s="199"/>
      <c r="H733" s="153"/>
      <c r="K733" s="168"/>
    </row>
    <row r="734" spans="1:11" ht="13.5">
      <c r="A734" s="166"/>
      <c r="B734" s="167"/>
      <c r="C734" s="153"/>
      <c r="D734" s="153"/>
      <c r="E734" s="162"/>
      <c r="F734" s="153"/>
      <c r="G734" s="199"/>
      <c r="H734" s="153"/>
      <c r="K734" s="168"/>
    </row>
    <row r="735" spans="1:11" ht="13.5">
      <c r="A735" s="166"/>
      <c r="B735" s="167"/>
      <c r="C735" s="153"/>
      <c r="D735" s="153"/>
      <c r="E735" s="162"/>
      <c r="F735" s="153"/>
      <c r="G735" s="199"/>
      <c r="H735" s="153"/>
      <c r="K735" s="176"/>
    </row>
    <row r="736" spans="1:11" ht="13.5">
      <c r="A736" s="166"/>
      <c r="B736" s="200"/>
      <c r="C736" s="201"/>
      <c r="D736" s="201"/>
      <c r="E736" s="201"/>
      <c r="F736" s="177"/>
      <c r="G736" s="177"/>
      <c r="H736" s="177"/>
      <c r="I736" s="177"/>
      <c r="K736" s="168"/>
    </row>
    <row r="737" spans="1:11" ht="13.5">
      <c r="A737" s="166"/>
      <c r="B737" s="231" t="s">
        <v>543</v>
      </c>
      <c r="C737" s="232"/>
      <c r="D737" s="232"/>
      <c r="E737" s="232"/>
      <c r="F737" s="232"/>
      <c r="G737" s="232"/>
      <c r="H737" s="232"/>
      <c r="I737" s="165" t="s">
        <v>279</v>
      </c>
      <c r="J737" s="202"/>
      <c r="K737" s="203">
        <f>SUM(K698:K734)</f>
        <v>0</v>
      </c>
    </row>
    <row r="738" spans="1:11" ht="13.5">
      <c r="A738" s="166"/>
      <c r="B738" s="167"/>
      <c r="C738" s="153"/>
      <c r="D738" s="153"/>
      <c r="E738" s="153"/>
      <c r="F738" s="153"/>
      <c r="G738" s="153"/>
      <c r="H738" s="153"/>
      <c r="I738" s="202"/>
      <c r="J738" s="202"/>
      <c r="K738" s="204"/>
    </row>
    <row r="739" spans="1:11" ht="14.25" thickBot="1">
      <c r="A739" s="166"/>
      <c r="B739" s="167"/>
      <c r="C739" s="153"/>
      <c r="D739" s="153"/>
      <c r="E739" s="153"/>
      <c r="F739" s="153"/>
      <c r="G739" s="153"/>
      <c r="H739" s="153"/>
      <c r="K739" s="205"/>
    </row>
    <row r="740" spans="1:11" ht="14.25" thickTop="1">
      <c r="A740" s="166"/>
      <c r="B740" s="167"/>
      <c r="C740" s="153"/>
      <c r="D740" s="153"/>
      <c r="E740" s="153"/>
      <c r="F740" s="153"/>
      <c r="G740" s="153"/>
      <c r="H740" s="153"/>
      <c r="K740" s="168"/>
    </row>
    <row r="741" spans="1:11" ht="13.5">
      <c r="A741" s="166"/>
      <c r="B741" s="167"/>
      <c r="C741" s="153"/>
      <c r="D741" s="153"/>
      <c r="E741" s="153"/>
      <c r="F741" s="153"/>
      <c r="G741" s="153"/>
      <c r="H741" s="153"/>
      <c r="K741" s="168"/>
    </row>
    <row r="742" spans="1:11" ht="13.5">
      <c r="A742" s="166"/>
      <c r="B742" s="167"/>
      <c r="C742" s="153"/>
      <c r="D742" s="153"/>
      <c r="E742" s="153"/>
      <c r="F742" s="153"/>
      <c r="G742" s="153"/>
      <c r="H742" s="153"/>
      <c r="K742" s="168"/>
    </row>
    <row r="743" spans="1:11" ht="13.5">
      <c r="A743" s="166"/>
      <c r="B743" s="167"/>
      <c r="C743" s="153"/>
      <c r="D743" s="153"/>
      <c r="E743" s="153"/>
      <c r="F743" s="153"/>
      <c r="G743" s="153"/>
      <c r="H743" s="153"/>
      <c r="K743" s="168"/>
    </row>
    <row r="744" spans="1:11" ht="13.5">
      <c r="A744" s="166"/>
      <c r="B744" s="167"/>
      <c r="C744" s="153"/>
      <c r="D744" s="153"/>
      <c r="E744" s="153"/>
      <c r="F744" s="153"/>
      <c r="G744" s="153"/>
      <c r="H744" s="153"/>
      <c r="K744" s="168"/>
    </row>
    <row r="745" spans="1:11" ht="13.5">
      <c r="A745" s="166"/>
      <c r="B745" s="183"/>
      <c r="C745" s="153"/>
      <c r="D745" s="153"/>
      <c r="E745" s="153"/>
      <c r="F745" s="153"/>
      <c r="G745" s="153"/>
      <c r="H745" s="153"/>
      <c r="K745" s="168"/>
    </row>
    <row r="746" spans="1:11" ht="13.5">
      <c r="A746" s="166"/>
      <c r="B746" s="167"/>
      <c r="C746" s="153"/>
      <c r="D746" s="153"/>
      <c r="E746" s="153"/>
      <c r="F746" s="153"/>
      <c r="G746" s="153"/>
      <c r="H746" s="153"/>
      <c r="K746" s="168"/>
    </row>
    <row r="747" spans="1:11" ht="13.5">
      <c r="A747" s="166"/>
      <c r="B747" s="167"/>
      <c r="C747" s="153"/>
      <c r="D747" s="153"/>
      <c r="E747" s="153"/>
      <c r="F747" s="153"/>
      <c r="G747" s="153"/>
      <c r="H747" s="153"/>
      <c r="K747" s="168"/>
    </row>
    <row r="748" spans="1:11" ht="13.5">
      <c r="A748" s="166"/>
      <c r="B748" s="167"/>
      <c r="C748" s="153"/>
      <c r="D748" s="153"/>
      <c r="E748" s="153"/>
      <c r="F748" s="153"/>
      <c r="G748" s="153"/>
      <c r="H748" s="153"/>
      <c r="K748" s="168"/>
    </row>
    <row r="749" spans="1:11" ht="13.5">
      <c r="A749" s="166"/>
      <c r="B749" s="167"/>
      <c r="C749" s="153"/>
      <c r="D749" s="153"/>
      <c r="E749" s="153"/>
      <c r="F749" s="153"/>
      <c r="G749" s="153"/>
      <c r="H749" s="153"/>
      <c r="K749" s="168"/>
    </row>
    <row r="750" spans="1:11" ht="13.5">
      <c r="A750" s="166"/>
      <c r="B750" s="167"/>
      <c r="C750" s="153"/>
      <c r="D750" s="153"/>
      <c r="E750" s="153"/>
      <c r="F750" s="153"/>
      <c r="G750" s="153"/>
      <c r="H750" s="153"/>
      <c r="K750" s="168"/>
    </row>
    <row r="751" spans="1:11" ht="13.5">
      <c r="A751" s="166"/>
      <c r="B751" s="167"/>
      <c r="C751" s="153"/>
      <c r="D751" s="153"/>
      <c r="E751" s="153"/>
      <c r="F751" s="153"/>
      <c r="G751" s="153"/>
      <c r="H751" s="153"/>
      <c r="K751" s="168"/>
    </row>
    <row r="752" spans="1:11" ht="13.5">
      <c r="A752" s="166"/>
      <c r="B752" s="167"/>
      <c r="C752" s="153"/>
      <c r="D752" s="153"/>
      <c r="E752" s="153"/>
      <c r="F752" s="153"/>
      <c r="G752" s="153"/>
      <c r="H752" s="153"/>
      <c r="K752" s="168"/>
    </row>
    <row r="753" spans="1:11" ht="13.5">
      <c r="A753" s="166"/>
      <c r="B753" s="167"/>
      <c r="C753" s="153"/>
      <c r="D753" s="153"/>
      <c r="E753" s="153"/>
      <c r="F753" s="153"/>
      <c r="G753" s="153"/>
      <c r="H753" s="153"/>
      <c r="K753" s="168"/>
    </row>
    <row r="754" spans="1:11" ht="13.5">
      <c r="A754" s="166"/>
      <c r="B754" s="167"/>
      <c r="C754" s="153"/>
      <c r="D754" s="153"/>
      <c r="E754" s="153"/>
      <c r="F754" s="153"/>
      <c r="G754" s="153"/>
      <c r="H754" s="153"/>
      <c r="K754" s="168"/>
    </row>
    <row r="755" spans="1:11" ht="13.5">
      <c r="A755" s="166"/>
      <c r="B755" s="167"/>
      <c r="C755" s="153"/>
      <c r="D755" s="153"/>
      <c r="E755" s="153"/>
      <c r="F755" s="153"/>
      <c r="G755" s="153"/>
      <c r="H755" s="153"/>
      <c r="K755" s="168"/>
    </row>
    <row r="756" spans="1:11" ht="13.5">
      <c r="A756" s="166"/>
      <c r="B756" s="167"/>
      <c r="C756" s="153"/>
      <c r="D756" s="153"/>
      <c r="E756" s="153"/>
      <c r="F756" s="153"/>
      <c r="G756" s="153"/>
      <c r="H756" s="153"/>
      <c r="K756" s="168"/>
    </row>
    <row r="757" spans="1:11" ht="13.5">
      <c r="A757" s="166"/>
      <c r="B757" s="167"/>
      <c r="C757" s="153"/>
      <c r="D757" s="153"/>
      <c r="E757" s="153"/>
      <c r="F757" s="153"/>
      <c r="G757" s="153"/>
      <c r="H757" s="153"/>
      <c r="K757" s="168"/>
    </row>
    <row r="758" spans="1:11" ht="13.5">
      <c r="A758" s="166"/>
      <c r="B758" s="167"/>
      <c r="C758" s="153"/>
      <c r="D758" s="153"/>
      <c r="E758" s="153"/>
      <c r="F758" s="153"/>
      <c r="G758" s="153"/>
      <c r="H758" s="153"/>
      <c r="K758" s="168"/>
    </row>
    <row r="759" spans="1:11" ht="13.5">
      <c r="A759" s="166"/>
      <c r="B759" s="167"/>
      <c r="C759" s="153"/>
      <c r="D759" s="153"/>
      <c r="E759" s="153"/>
      <c r="F759" s="153"/>
      <c r="G759" s="153"/>
      <c r="H759" s="153"/>
      <c r="K759" s="168"/>
    </row>
    <row r="760" spans="1:256" ht="13.5">
      <c r="A760" s="166"/>
      <c r="B760" s="167"/>
      <c r="C760" s="162"/>
      <c r="D760" s="162"/>
      <c r="E760" s="162"/>
      <c r="F760" s="162"/>
      <c r="G760" s="162"/>
      <c r="H760" s="162"/>
      <c r="I760" s="162"/>
      <c r="J760" s="162"/>
      <c r="K760" s="168"/>
      <c r="L760" s="206"/>
      <c r="M760" s="206"/>
      <c r="N760" s="206"/>
      <c r="O760" s="206"/>
      <c r="P760" s="206"/>
      <c r="Q760" s="206"/>
      <c r="R760" s="206"/>
      <c r="S760" s="206"/>
      <c r="T760" s="206"/>
      <c r="U760" s="206"/>
      <c r="V760" s="206"/>
      <c r="W760" s="206"/>
      <c r="X760" s="206"/>
      <c r="Y760" s="206"/>
      <c r="Z760" s="206"/>
      <c r="AA760" s="206"/>
      <c r="AB760" s="206"/>
      <c r="AC760" s="206"/>
      <c r="AD760" s="206"/>
      <c r="AE760" s="206"/>
      <c r="AF760" s="206"/>
      <c r="AG760" s="206"/>
      <c r="AH760" s="206"/>
      <c r="AI760" s="206"/>
      <c r="AJ760" s="206"/>
      <c r="AK760" s="206"/>
      <c r="AL760" s="206"/>
      <c r="AM760" s="206"/>
      <c r="AN760" s="206"/>
      <c r="AO760" s="206"/>
      <c r="AP760" s="206"/>
      <c r="AQ760" s="206"/>
      <c r="AR760" s="206"/>
      <c r="AS760" s="206"/>
      <c r="AT760" s="206"/>
      <c r="AU760" s="206"/>
      <c r="AV760" s="206"/>
      <c r="AW760" s="206"/>
      <c r="AX760" s="206"/>
      <c r="AY760" s="206"/>
      <c r="AZ760" s="206"/>
      <c r="BA760" s="206"/>
      <c r="BB760" s="206"/>
      <c r="BC760" s="206"/>
      <c r="BD760" s="206"/>
      <c r="BE760" s="206"/>
      <c r="BF760" s="206"/>
      <c r="BG760" s="206"/>
      <c r="BH760" s="206"/>
      <c r="BI760" s="206"/>
      <c r="BJ760" s="206"/>
      <c r="BK760" s="206"/>
      <c r="BL760" s="206"/>
      <c r="BM760" s="206"/>
      <c r="BN760" s="206"/>
      <c r="BO760" s="206"/>
      <c r="BP760" s="206"/>
      <c r="BQ760" s="206"/>
      <c r="BR760" s="206"/>
      <c r="BS760" s="206"/>
      <c r="BT760" s="206"/>
      <c r="BU760" s="206"/>
      <c r="BV760" s="206"/>
      <c r="BW760" s="206"/>
      <c r="BX760" s="206"/>
      <c r="BY760" s="206"/>
      <c r="BZ760" s="206"/>
      <c r="CA760" s="206"/>
      <c r="CB760" s="206"/>
      <c r="CC760" s="206"/>
      <c r="CD760" s="206"/>
      <c r="CE760" s="206"/>
      <c r="CF760" s="206"/>
      <c r="CG760" s="206"/>
      <c r="CH760" s="206"/>
      <c r="CI760" s="206"/>
      <c r="CJ760" s="206"/>
      <c r="CK760" s="206"/>
      <c r="CL760" s="206"/>
      <c r="CM760" s="206"/>
      <c r="CN760" s="206"/>
      <c r="CO760" s="206"/>
      <c r="CP760" s="206"/>
      <c r="CQ760" s="206"/>
      <c r="CR760" s="206"/>
      <c r="CS760" s="206"/>
      <c r="CT760" s="206"/>
      <c r="CU760" s="206"/>
      <c r="CV760" s="206"/>
      <c r="CW760" s="206"/>
      <c r="CX760" s="206"/>
      <c r="CY760" s="206"/>
      <c r="CZ760" s="206"/>
      <c r="DA760" s="206"/>
      <c r="DB760" s="206"/>
      <c r="DC760" s="206"/>
      <c r="DD760" s="206"/>
      <c r="DE760" s="206"/>
      <c r="DF760" s="206"/>
      <c r="DG760" s="206"/>
      <c r="DH760" s="206"/>
      <c r="DI760" s="206"/>
      <c r="DJ760" s="206"/>
      <c r="DK760" s="206"/>
      <c r="DL760" s="206"/>
      <c r="DM760" s="206"/>
      <c r="DN760" s="206"/>
      <c r="DO760" s="206"/>
      <c r="DP760" s="206"/>
      <c r="DQ760" s="206"/>
      <c r="DR760" s="206"/>
      <c r="DS760" s="206"/>
      <c r="DT760" s="206"/>
      <c r="DU760" s="206"/>
      <c r="DV760" s="206"/>
      <c r="DW760" s="206"/>
      <c r="DX760" s="206"/>
      <c r="DY760" s="206"/>
      <c r="DZ760" s="206"/>
      <c r="EA760" s="206"/>
      <c r="EB760" s="206"/>
      <c r="EC760" s="206"/>
      <c r="ED760" s="206"/>
      <c r="EE760" s="206"/>
      <c r="EF760" s="206"/>
      <c r="EG760" s="206"/>
      <c r="EH760" s="206"/>
      <c r="EI760" s="206"/>
      <c r="EJ760" s="206"/>
      <c r="EK760" s="206"/>
      <c r="EL760" s="206"/>
      <c r="EM760" s="206"/>
      <c r="EN760" s="206"/>
      <c r="EO760" s="206"/>
      <c r="EP760" s="206"/>
      <c r="EQ760" s="206"/>
      <c r="ER760" s="206"/>
      <c r="ES760" s="206"/>
      <c r="ET760" s="206"/>
      <c r="EU760" s="206"/>
      <c r="EV760" s="206"/>
      <c r="EW760" s="206"/>
      <c r="EX760" s="206"/>
      <c r="EY760" s="206"/>
      <c r="EZ760" s="206"/>
      <c r="FA760" s="206"/>
      <c r="FB760" s="206"/>
      <c r="FC760" s="206"/>
      <c r="FD760" s="206"/>
      <c r="FE760" s="206"/>
      <c r="FF760" s="206"/>
      <c r="FG760" s="206"/>
      <c r="FH760" s="206"/>
      <c r="FI760" s="206"/>
      <c r="FJ760" s="206"/>
      <c r="FK760" s="206"/>
      <c r="FL760" s="206"/>
      <c r="FM760" s="206"/>
      <c r="FN760" s="206"/>
      <c r="FO760" s="206"/>
      <c r="FP760" s="206"/>
      <c r="FQ760" s="206"/>
      <c r="FR760" s="206"/>
      <c r="FS760" s="206"/>
      <c r="FT760" s="206"/>
      <c r="FU760" s="206"/>
      <c r="FV760" s="206"/>
      <c r="FW760" s="206"/>
      <c r="FX760" s="206"/>
      <c r="FY760" s="206"/>
      <c r="FZ760" s="206"/>
      <c r="GA760" s="206"/>
      <c r="GB760" s="206"/>
      <c r="GC760" s="206"/>
      <c r="GD760" s="206"/>
      <c r="GE760" s="206"/>
      <c r="GF760" s="206"/>
      <c r="GG760" s="206"/>
      <c r="GH760" s="206"/>
      <c r="GI760" s="206"/>
      <c r="GJ760" s="206"/>
      <c r="GK760" s="206"/>
      <c r="GL760" s="206"/>
      <c r="GM760" s="206"/>
      <c r="GN760" s="206"/>
      <c r="GO760" s="206"/>
      <c r="GP760" s="206"/>
      <c r="GQ760" s="206"/>
      <c r="GR760" s="206"/>
      <c r="GS760" s="206"/>
      <c r="GT760" s="206"/>
      <c r="GU760" s="206"/>
      <c r="GV760" s="206"/>
      <c r="GW760" s="206"/>
      <c r="GX760" s="206"/>
      <c r="GY760" s="206"/>
      <c r="GZ760" s="206"/>
      <c r="HA760" s="206"/>
      <c r="HB760" s="206"/>
      <c r="HC760" s="206"/>
      <c r="HD760" s="206"/>
      <c r="HE760" s="206"/>
      <c r="HF760" s="206"/>
      <c r="HG760" s="206"/>
      <c r="HH760" s="206"/>
      <c r="HI760" s="206"/>
      <c r="HJ760" s="206"/>
      <c r="HK760" s="206"/>
      <c r="HL760" s="206"/>
      <c r="HM760" s="206"/>
      <c r="HN760" s="206"/>
      <c r="HO760" s="206"/>
      <c r="HP760" s="206"/>
      <c r="HQ760" s="206"/>
      <c r="HR760" s="206"/>
      <c r="HS760" s="206"/>
      <c r="HT760" s="206"/>
      <c r="HU760" s="206"/>
      <c r="HV760" s="206"/>
      <c r="HW760" s="206"/>
      <c r="HX760" s="206"/>
      <c r="HY760" s="206"/>
      <c r="HZ760" s="206"/>
      <c r="IA760" s="206"/>
      <c r="IB760" s="206"/>
      <c r="IC760" s="206"/>
      <c r="ID760" s="206"/>
      <c r="IE760" s="206"/>
      <c r="IF760" s="206"/>
      <c r="IG760" s="206"/>
      <c r="IH760" s="206"/>
      <c r="II760" s="206"/>
      <c r="IJ760" s="206"/>
      <c r="IK760" s="206"/>
      <c r="IL760" s="206"/>
      <c r="IM760" s="206"/>
      <c r="IN760" s="206"/>
      <c r="IO760" s="206"/>
      <c r="IP760" s="206"/>
      <c r="IQ760" s="206"/>
      <c r="IR760" s="206"/>
      <c r="IS760" s="206"/>
      <c r="IT760" s="206"/>
      <c r="IU760" s="206"/>
      <c r="IV760" s="206"/>
    </row>
    <row r="761" spans="1:256" ht="13.5">
      <c r="A761" s="166"/>
      <c r="B761" s="167"/>
      <c r="C761" s="162"/>
      <c r="D761" s="162"/>
      <c r="E761" s="162"/>
      <c r="F761" s="162"/>
      <c r="G761" s="162"/>
      <c r="H761" s="162"/>
      <c r="I761" s="162"/>
      <c r="J761" s="162"/>
      <c r="K761" s="168"/>
      <c r="L761" s="206"/>
      <c r="M761" s="206"/>
      <c r="N761" s="206"/>
      <c r="O761" s="206"/>
      <c r="P761" s="206"/>
      <c r="Q761" s="206"/>
      <c r="R761" s="206"/>
      <c r="S761" s="206"/>
      <c r="T761" s="206"/>
      <c r="U761" s="206"/>
      <c r="V761" s="206"/>
      <c r="W761" s="206"/>
      <c r="X761" s="206"/>
      <c r="Y761" s="206"/>
      <c r="Z761" s="206"/>
      <c r="AA761" s="206"/>
      <c r="AB761" s="206"/>
      <c r="AC761" s="206"/>
      <c r="AD761" s="206"/>
      <c r="AE761" s="206"/>
      <c r="AF761" s="206"/>
      <c r="AG761" s="206"/>
      <c r="AH761" s="206"/>
      <c r="AI761" s="206"/>
      <c r="AJ761" s="206"/>
      <c r="AK761" s="206"/>
      <c r="AL761" s="206"/>
      <c r="AM761" s="206"/>
      <c r="AN761" s="206"/>
      <c r="AO761" s="206"/>
      <c r="AP761" s="206"/>
      <c r="AQ761" s="206"/>
      <c r="AR761" s="206"/>
      <c r="AS761" s="206"/>
      <c r="AT761" s="206"/>
      <c r="AU761" s="206"/>
      <c r="AV761" s="206"/>
      <c r="AW761" s="206"/>
      <c r="AX761" s="206"/>
      <c r="AY761" s="206"/>
      <c r="AZ761" s="206"/>
      <c r="BA761" s="206"/>
      <c r="BB761" s="206"/>
      <c r="BC761" s="206"/>
      <c r="BD761" s="206"/>
      <c r="BE761" s="206"/>
      <c r="BF761" s="206"/>
      <c r="BG761" s="206"/>
      <c r="BH761" s="206"/>
      <c r="BI761" s="206"/>
      <c r="BJ761" s="206"/>
      <c r="BK761" s="206"/>
      <c r="BL761" s="206"/>
      <c r="BM761" s="206"/>
      <c r="BN761" s="206"/>
      <c r="BO761" s="206"/>
      <c r="BP761" s="206"/>
      <c r="BQ761" s="206"/>
      <c r="BR761" s="206"/>
      <c r="BS761" s="206"/>
      <c r="BT761" s="206"/>
      <c r="BU761" s="206"/>
      <c r="BV761" s="206"/>
      <c r="BW761" s="206"/>
      <c r="BX761" s="206"/>
      <c r="BY761" s="206"/>
      <c r="BZ761" s="206"/>
      <c r="CA761" s="206"/>
      <c r="CB761" s="206"/>
      <c r="CC761" s="206"/>
      <c r="CD761" s="206"/>
      <c r="CE761" s="206"/>
      <c r="CF761" s="206"/>
      <c r="CG761" s="206"/>
      <c r="CH761" s="206"/>
      <c r="CI761" s="206"/>
      <c r="CJ761" s="206"/>
      <c r="CK761" s="206"/>
      <c r="CL761" s="206"/>
      <c r="CM761" s="206"/>
      <c r="CN761" s="206"/>
      <c r="CO761" s="206"/>
      <c r="CP761" s="206"/>
      <c r="CQ761" s="206"/>
      <c r="CR761" s="206"/>
      <c r="CS761" s="206"/>
      <c r="CT761" s="206"/>
      <c r="CU761" s="206"/>
      <c r="CV761" s="206"/>
      <c r="CW761" s="206"/>
      <c r="CX761" s="206"/>
      <c r="CY761" s="206"/>
      <c r="CZ761" s="206"/>
      <c r="DA761" s="206"/>
      <c r="DB761" s="206"/>
      <c r="DC761" s="206"/>
      <c r="DD761" s="206"/>
      <c r="DE761" s="206"/>
      <c r="DF761" s="206"/>
      <c r="DG761" s="206"/>
      <c r="DH761" s="206"/>
      <c r="DI761" s="206"/>
      <c r="DJ761" s="206"/>
      <c r="DK761" s="206"/>
      <c r="DL761" s="206"/>
      <c r="DM761" s="206"/>
      <c r="DN761" s="206"/>
      <c r="DO761" s="206"/>
      <c r="DP761" s="206"/>
      <c r="DQ761" s="206"/>
      <c r="DR761" s="206"/>
      <c r="DS761" s="206"/>
      <c r="DT761" s="206"/>
      <c r="DU761" s="206"/>
      <c r="DV761" s="206"/>
      <c r="DW761" s="206"/>
      <c r="DX761" s="206"/>
      <c r="DY761" s="206"/>
      <c r="DZ761" s="206"/>
      <c r="EA761" s="206"/>
      <c r="EB761" s="206"/>
      <c r="EC761" s="206"/>
      <c r="ED761" s="206"/>
      <c r="EE761" s="206"/>
      <c r="EF761" s="206"/>
      <c r="EG761" s="206"/>
      <c r="EH761" s="206"/>
      <c r="EI761" s="206"/>
      <c r="EJ761" s="206"/>
      <c r="EK761" s="206"/>
      <c r="EL761" s="206"/>
      <c r="EM761" s="206"/>
      <c r="EN761" s="206"/>
      <c r="EO761" s="206"/>
      <c r="EP761" s="206"/>
      <c r="EQ761" s="206"/>
      <c r="ER761" s="206"/>
      <c r="ES761" s="206"/>
      <c r="ET761" s="206"/>
      <c r="EU761" s="206"/>
      <c r="EV761" s="206"/>
      <c r="EW761" s="206"/>
      <c r="EX761" s="206"/>
      <c r="EY761" s="206"/>
      <c r="EZ761" s="206"/>
      <c r="FA761" s="206"/>
      <c r="FB761" s="206"/>
      <c r="FC761" s="206"/>
      <c r="FD761" s="206"/>
      <c r="FE761" s="206"/>
      <c r="FF761" s="206"/>
      <c r="FG761" s="206"/>
      <c r="FH761" s="206"/>
      <c r="FI761" s="206"/>
      <c r="FJ761" s="206"/>
      <c r="FK761" s="206"/>
      <c r="FL761" s="206"/>
      <c r="FM761" s="206"/>
      <c r="FN761" s="206"/>
      <c r="FO761" s="206"/>
      <c r="FP761" s="206"/>
      <c r="FQ761" s="206"/>
      <c r="FR761" s="206"/>
      <c r="FS761" s="206"/>
      <c r="FT761" s="206"/>
      <c r="FU761" s="206"/>
      <c r="FV761" s="206"/>
      <c r="FW761" s="206"/>
      <c r="FX761" s="206"/>
      <c r="FY761" s="206"/>
      <c r="FZ761" s="206"/>
      <c r="GA761" s="206"/>
      <c r="GB761" s="206"/>
      <c r="GC761" s="206"/>
      <c r="GD761" s="206"/>
      <c r="GE761" s="206"/>
      <c r="GF761" s="206"/>
      <c r="GG761" s="206"/>
      <c r="GH761" s="206"/>
      <c r="GI761" s="206"/>
      <c r="GJ761" s="206"/>
      <c r="GK761" s="206"/>
      <c r="GL761" s="206"/>
      <c r="GM761" s="206"/>
      <c r="GN761" s="206"/>
      <c r="GO761" s="206"/>
      <c r="GP761" s="206"/>
      <c r="GQ761" s="206"/>
      <c r="GR761" s="206"/>
      <c r="GS761" s="206"/>
      <c r="GT761" s="206"/>
      <c r="GU761" s="206"/>
      <c r="GV761" s="206"/>
      <c r="GW761" s="206"/>
      <c r="GX761" s="206"/>
      <c r="GY761" s="206"/>
      <c r="GZ761" s="206"/>
      <c r="HA761" s="206"/>
      <c r="HB761" s="206"/>
      <c r="HC761" s="206"/>
      <c r="HD761" s="206"/>
      <c r="HE761" s="206"/>
      <c r="HF761" s="206"/>
      <c r="HG761" s="206"/>
      <c r="HH761" s="206"/>
      <c r="HI761" s="206"/>
      <c r="HJ761" s="206"/>
      <c r="HK761" s="206"/>
      <c r="HL761" s="206"/>
      <c r="HM761" s="206"/>
      <c r="HN761" s="206"/>
      <c r="HO761" s="206"/>
      <c r="HP761" s="206"/>
      <c r="HQ761" s="206"/>
      <c r="HR761" s="206"/>
      <c r="HS761" s="206"/>
      <c r="HT761" s="206"/>
      <c r="HU761" s="206"/>
      <c r="HV761" s="206"/>
      <c r="HW761" s="206"/>
      <c r="HX761" s="206"/>
      <c r="HY761" s="206"/>
      <c r="HZ761" s="206"/>
      <c r="IA761" s="206"/>
      <c r="IB761" s="206"/>
      <c r="IC761" s="206"/>
      <c r="ID761" s="206"/>
      <c r="IE761" s="206"/>
      <c r="IF761" s="206"/>
      <c r="IG761" s="206"/>
      <c r="IH761" s="206"/>
      <c r="II761" s="206"/>
      <c r="IJ761" s="206"/>
      <c r="IK761" s="206"/>
      <c r="IL761" s="206"/>
      <c r="IM761" s="206"/>
      <c r="IN761" s="206"/>
      <c r="IO761" s="206"/>
      <c r="IP761" s="206"/>
      <c r="IQ761" s="206"/>
      <c r="IR761" s="206"/>
      <c r="IS761" s="206"/>
      <c r="IT761" s="206"/>
      <c r="IU761" s="206"/>
      <c r="IV761" s="206"/>
    </row>
    <row r="762" spans="1:11" ht="13.5">
      <c r="A762" s="166"/>
      <c r="B762" s="167"/>
      <c r="C762" s="153"/>
      <c r="D762" s="153"/>
      <c r="E762" s="153"/>
      <c r="F762" s="153"/>
      <c r="G762" s="153"/>
      <c r="H762" s="153"/>
      <c r="K762" s="168"/>
    </row>
    <row r="763" spans="1:11" ht="13.5">
      <c r="A763" s="181"/>
      <c r="B763" s="189"/>
      <c r="C763" s="160"/>
      <c r="D763" s="160"/>
      <c r="E763" s="160"/>
      <c r="F763" s="160"/>
      <c r="G763" s="160"/>
      <c r="H763" s="160"/>
      <c r="I763" s="160"/>
      <c r="J763" s="160"/>
      <c r="K763" s="180"/>
    </row>
  </sheetData>
  <sheetProtection/>
  <mergeCells count="3">
    <mergeCell ref="B135:J135"/>
    <mergeCell ref="B169:F169"/>
    <mergeCell ref="B737:H737"/>
  </mergeCells>
  <printOptions/>
  <pageMargins left="0.7" right="0.7" top="0.75" bottom="0.75" header="0.3" footer="0.3"/>
  <pageSetup horizontalDpi="600" verticalDpi="600" orientation="portrait" scale="67" r:id="rId1"/>
  <rowBreaks count="1" manualBreakCount="1">
    <brk id="71" max="10" man="1"/>
  </rowBreaks>
</worksheet>
</file>

<file path=xl/worksheets/sheet2.xml><?xml version="1.0" encoding="utf-8"?>
<worksheet xmlns="http://schemas.openxmlformats.org/spreadsheetml/2006/main" xmlns:r="http://schemas.openxmlformats.org/officeDocument/2006/relationships">
  <dimension ref="A1:G259"/>
  <sheetViews>
    <sheetView view="pageBreakPreview" zoomScaleSheetLayoutView="100" workbookViewId="0" topLeftCell="A1">
      <selection activeCell="H79" sqref="H79"/>
    </sheetView>
  </sheetViews>
  <sheetFormatPr defaultColWidth="9.28125" defaultRowHeight="12.75"/>
  <cols>
    <col min="1" max="1" width="9.28125" style="102" customWidth="1"/>
    <col min="2" max="2" width="78.7109375" style="102" customWidth="1"/>
    <col min="3" max="3" width="13.28125" style="102" customWidth="1"/>
    <col min="4" max="4" width="11.7109375" style="102" customWidth="1"/>
    <col min="5" max="5" width="12.28125" style="143" customWidth="1"/>
    <col min="6" max="6" width="13.7109375" style="143" customWidth="1"/>
    <col min="7" max="7" width="12.7109375" style="102" bestFit="1" customWidth="1"/>
    <col min="8" max="16384" width="9.28125" style="102" customWidth="1"/>
  </cols>
  <sheetData>
    <row r="1" spans="1:6" ht="39" customHeight="1">
      <c r="A1" s="233" t="s">
        <v>559</v>
      </c>
      <c r="B1" s="233"/>
      <c r="C1" s="233"/>
      <c r="D1" s="233"/>
      <c r="E1" s="233"/>
      <c r="F1" s="233"/>
    </row>
    <row r="2" spans="1:6" ht="15">
      <c r="A2" s="103" t="s">
        <v>0</v>
      </c>
      <c r="B2" s="103" t="s">
        <v>1</v>
      </c>
      <c r="C2" s="103" t="s">
        <v>2</v>
      </c>
      <c r="D2" s="103" t="s">
        <v>3</v>
      </c>
      <c r="E2" s="104" t="s">
        <v>4</v>
      </c>
      <c r="F2" s="105" t="s">
        <v>5</v>
      </c>
    </row>
    <row r="3" spans="1:6" ht="15">
      <c r="A3" s="106"/>
      <c r="B3" s="107" t="s">
        <v>22</v>
      </c>
      <c r="C3" s="108"/>
      <c r="D3" s="108"/>
      <c r="E3" s="109"/>
      <c r="F3" s="110"/>
    </row>
    <row r="4" spans="1:6" ht="15">
      <c r="A4" s="106"/>
      <c r="B4" s="107" t="s">
        <v>23</v>
      </c>
      <c r="C4" s="108"/>
      <c r="D4" s="108"/>
      <c r="E4" s="109"/>
      <c r="F4" s="110"/>
    </row>
    <row r="5" spans="1:6" ht="15">
      <c r="A5" s="106"/>
      <c r="B5" s="107"/>
      <c r="C5" s="108"/>
      <c r="D5" s="108"/>
      <c r="E5" s="109"/>
      <c r="F5" s="110"/>
    </row>
    <row r="6" spans="1:6" ht="15">
      <c r="A6" s="106"/>
      <c r="B6" s="107" t="s">
        <v>24</v>
      </c>
      <c r="C6" s="108"/>
      <c r="D6" s="108"/>
      <c r="E6" s="109"/>
      <c r="F6" s="110"/>
    </row>
    <row r="7" spans="1:6" ht="30">
      <c r="A7" s="106" t="s">
        <v>6</v>
      </c>
      <c r="B7" s="117" t="s">
        <v>560</v>
      </c>
      <c r="C7" s="111">
        <v>118</v>
      </c>
      <c r="D7" s="111" t="s">
        <v>78</v>
      </c>
      <c r="E7" s="112"/>
      <c r="F7" s="113">
        <f>+C7*E7</f>
        <v>0</v>
      </c>
    </row>
    <row r="8" spans="1:6" ht="15">
      <c r="A8" s="106"/>
      <c r="B8" s="114"/>
      <c r="C8" s="106"/>
      <c r="D8" s="106"/>
      <c r="E8" s="115"/>
      <c r="F8" s="110"/>
    </row>
    <row r="9" spans="1:6" ht="15">
      <c r="A9" s="106" t="s">
        <v>7</v>
      </c>
      <c r="B9" s="116" t="s">
        <v>544</v>
      </c>
      <c r="C9" s="106"/>
      <c r="D9" s="106"/>
      <c r="E9" s="109"/>
      <c r="F9" s="110"/>
    </row>
    <row r="10" spans="1:6" ht="15">
      <c r="A10" s="106"/>
      <c r="B10" s="114" t="s">
        <v>25</v>
      </c>
      <c r="C10" s="106">
        <f>43*1</f>
        <v>43</v>
      </c>
      <c r="D10" s="106" t="s">
        <v>79</v>
      </c>
      <c r="E10" s="115"/>
      <c r="F10" s="110">
        <f>+C10*E10</f>
        <v>0</v>
      </c>
    </row>
    <row r="11" spans="1:6" ht="15">
      <c r="A11" s="106"/>
      <c r="B11" s="114"/>
      <c r="C11" s="106"/>
      <c r="D11" s="106"/>
      <c r="E11" s="109"/>
      <c r="F11" s="110"/>
    </row>
    <row r="12" spans="1:6" ht="15">
      <c r="A12" s="106"/>
      <c r="B12" s="107" t="s">
        <v>26</v>
      </c>
      <c r="C12" s="106"/>
      <c r="D12" s="106"/>
      <c r="E12" s="109"/>
      <c r="F12" s="110"/>
    </row>
    <row r="13" spans="1:6" s="144" customFormat="1" ht="19.5" customHeight="1">
      <c r="A13" s="111" t="s">
        <v>9</v>
      </c>
      <c r="B13" s="117" t="s">
        <v>27</v>
      </c>
      <c r="C13" s="111">
        <f>SUM(C10)</f>
        <v>43</v>
      </c>
      <c r="D13" s="111" t="s">
        <v>79</v>
      </c>
      <c r="E13" s="131"/>
      <c r="F13" s="113">
        <f>+C13*E13</f>
        <v>0</v>
      </c>
    </row>
    <row r="14" spans="1:6" ht="15" customHeight="1">
      <c r="A14" s="106"/>
      <c r="B14" s="114"/>
      <c r="C14" s="106"/>
      <c r="D14" s="106"/>
      <c r="E14" s="109"/>
      <c r="F14" s="110"/>
    </row>
    <row r="15" spans="1:6" s="144" customFormat="1" ht="16.5" customHeight="1">
      <c r="A15" s="111" t="s">
        <v>10</v>
      </c>
      <c r="B15" s="119" t="s">
        <v>28</v>
      </c>
      <c r="C15" s="111">
        <f>43*0.8</f>
        <v>34.4</v>
      </c>
      <c r="D15" s="111" t="s">
        <v>79</v>
      </c>
      <c r="E15" s="131"/>
      <c r="F15" s="113">
        <f>+C15*E15</f>
        <v>0</v>
      </c>
    </row>
    <row r="16" spans="1:6" ht="15">
      <c r="A16" s="106"/>
      <c r="B16" s="114"/>
      <c r="C16" s="108"/>
      <c r="D16" s="108"/>
      <c r="E16" s="109"/>
      <c r="F16" s="110"/>
    </row>
    <row r="17" spans="1:6" ht="15">
      <c r="A17" s="106"/>
      <c r="B17" s="107" t="s">
        <v>29</v>
      </c>
      <c r="C17" s="103"/>
      <c r="D17" s="103"/>
      <c r="E17" s="104"/>
      <c r="F17" s="105"/>
    </row>
    <row r="18" spans="1:6" ht="15">
      <c r="A18" s="106" t="s">
        <v>11</v>
      </c>
      <c r="B18" s="114" t="s">
        <v>93</v>
      </c>
      <c r="C18" s="108"/>
      <c r="D18" s="108"/>
      <c r="E18" s="109"/>
      <c r="F18" s="110"/>
    </row>
    <row r="19" spans="1:6" ht="15">
      <c r="A19" s="106"/>
      <c r="B19" s="114" t="s">
        <v>94</v>
      </c>
      <c r="C19" s="108">
        <f>118*0.3</f>
        <v>35.4</v>
      </c>
      <c r="D19" s="108" t="s">
        <v>79</v>
      </c>
      <c r="E19" s="109"/>
      <c r="F19" s="110">
        <f>+C19*E19</f>
        <v>0</v>
      </c>
    </row>
    <row r="20" spans="1:6" ht="15">
      <c r="A20" s="106"/>
      <c r="B20" s="114"/>
      <c r="C20" s="108"/>
      <c r="D20" s="108"/>
      <c r="E20" s="109"/>
      <c r="F20" s="110">
        <f>+C20*E20</f>
        <v>0</v>
      </c>
    </row>
    <row r="21" spans="1:6" ht="15">
      <c r="A21" s="106" t="s">
        <v>12</v>
      </c>
      <c r="B21" s="114" t="s">
        <v>95</v>
      </c>
      <c r="C21" s="108">
        <v>118</v>
      </c>
      <c r="D21" s="108" t="s">
        <v>78</v>
      </c>
      <c r="E21" s="109"/>
      <c r="F21" s="110">
        <f>+C21*E21</f>
        <v>0</v>
      </c>
    </row>
    <row r="22" spans="1:6" ht="15">
      <c r="A22" s="106"/>
      <c r="B22" s="114"/>
      <c r="C22" s="108"/>
      <c r="D22" s="108"/>
      <c r="E22" s="109"/>
      <c r="F22" s="110"/>
    </row>
    <row r="23" spans="1:6" ht="15">
      <c r="A23" s="106"/>
      <c r="B23" s="107" t="s">
        <v>30</v>
      </c>
      <c r="C23" s="108"/>
      <c r="D23" s="108"/>
      <c r="E23" s="109"/>
      <c r="F23" s="110"/>
    </row>
    <row r="24" spans="1:6" ht="15">
      <c r="A24" s="106" t="s">
        <v>13</v>
      </c>
      <c r="B24" s="114" t="s">
        <v>31</v>
      </c>
      <c r="C24" s="108">
        <f>C21</f>
        <v>118</v>
      </c>
      <c r="D24" s="108" t="s">
        <v>78</v>
      </c>
      <c r="E24" s="109"/>
      <c r="F24" s="110">
        <f>+C24*E24</f>
        <v>0</v>
      </c>
    </row>
    <row r="25" spans="1:6" ht="15">
      <c r="A25" s="106"/>
      <c r="B25" s="114"/>
      <c r="C25" s="108"/>
      <c r="D25" s="108"/>
      <c r="E25" s="109"/>
      <c r="F25" s="110"/>
    </row>
    <row r="26" spans="1:6" ht="15">
      <c r="A26" s="106" t="s">
        <v>16</v>
      </c>
      <c r="B26" s="114" t="s">
        <v>96</v>
      </c>
      <c r="C26" s="106">
        <f>SUM(C24)</f>
        <v>118</v>
      </c>
      <c r="D26" s="106" t="s">
        <v>78</v>
      </c>
      <c r="E26" s="109"/>
      <c r="F26" s="110">
        <f>+C26*E26</f>
        <v>0</v>
      </c>
    </row>
    <row r="27" spans="1:6" ht="15">
      <c r="A27" s="108"/>
      <c r="B27" s="118"/>
      <c r="C27" s="108"/>
      <c r="D27" s="108"/>
      <c r="E27" s="109"/>
      <c r="F27" s="110"/>
    </row>
    <row r="28" spans="1:6" ht="15">
      <c r="A28" s="106"/>
      <c r="B28" s="107" t="s">
        <v>167</v>
      </c>
      <c r="C28" s="106"/>
      <c r="D28" s="106"/>
      <c r="E28" s="109"/>
      <c r="F28" s="110"/>
    </row>
    <row r="29" spans="1:6" ht="15">
      <c r="A29" s="106"/>
      <c r="B29" s="107" t="s">
        <v>85</v>
      </c>
      <c r="C29" s="106"/>
      <c r="D29" s="106"/>
      <c r="E29" s="109"/>
      <c r="F29" s="110"/>
    </row>
    <row r="30" spans="1:6" ht="15">
      <c r="A30" s="106" t="s">
        <v>14</v>
      </c>
      <c r="B30" s="114" t="s">
        <v>92</v>
      </c>
      <c r="C30" s="106">
        <f>SUM(C10)</f>
        <v>43</v>
      </c>
      <c r="D30" s="106" t="s">
        <v>79</v>
      </c>
      <c r="E30" s="109"/>
      <c r="F30" s="110">
        <f>+C30*E30</f>
        <v>0</v>
      </c>
    </row>
    <row r="31" spans="1:6" ht="15">
      <c r="A31" s="106"/>
      <c r="B31" s="114"/>
      <c r="C31" s="106"/>
      <c r="D31" s="106"/>
      <c r="E31" s="109"/>
      <c r="F31" s="110"/>
    </row>
    <row r="32" spans="1:6" ht="15">
      <c r="A32" s="106"/>
      <c r="B32" s="107" t="s">
        <v>185</v>
      </c>
      <c r="C32" s="106"/>
      <c r="D32" s="106"/>
      <c r="E32" s="109"/>
      <c r="F32" s="110"/>
    </row>
    <row r="33" spans="1:6" ht="15">
      <c r="A33" s="106"/>
      <c r="B33" s="107" t="s">
        <v>85</v>
      </c>
      <c r="C33" s="106"/>
      <c r="D33" s="106"/>
      <c r="E33" s="109"/>
      <c r="F33" s="110"/>
    </row>
    <row r="34" spans="1:6" ht="15">
      <c r="A34" s="106" t="s">
        <v>15</v>
      </c>
      <c r="B34" s="114" t="s">
        <v>184</v>
      </c>
      <c r="C34" s="106">
        <f>43*0.2</f>
        <v>8.6</v>
      </c>
      <c r="D34" s="106" t="s">
        <v>79</v>
      </c>
      <c r="E34" s="109"/>
      <c r="F34" s="110">
        <f>+C34*E34</f>
        <v>0</v>
      </c>
    </row>
    <row r="35" spans="1:6" ht="15">
      <c r="A35" s="106"/>
      <c r="B35" s="114"/>
      <c r="C35" s="106"/>
      <c r="D35" s="106"/>
      <c r="E35" s="109"/>
      <c r="F35" s="110"/>
    </row>
    <row r="36" spans="1:6" ht="15">
      <c r="A36" s="106" t="s">
        <v>45</v>
      </c>
      <c r="B36" s="114" t="s">
        <v>97</v>
      </c>
      <c r="C36" s="106">
        <f>118*0.15</f>
        <v>17.7</v>
      </c>
      <c r="D36" s="106" t="s">
        <v>79</v>
      </c>
      <c r="E36" s="109">
        <f>SUM(E34)</f>
        <v>0</v>
      </c>
      <c r="F36" s="110">
        <f>+C36*E36</f>
        <v>0</v>
      </c>
    </row>
    <row r="37" spans="1:6" ht="15">
      <c r="A37" s="106"/>
      <c r="B37" s="114"/>
      <c r="C37" s="106"/>
      <c r="D37" s="106"/>
      <c r="E37" s="109"/>
      <c r="F37" s="110"/>
    </row>
    <row r="38" spans="1:6" ht="15">
      <c r="A38" s="106"/>
      <c r="B38" s="107" t="s">
        <v>168</v>
      </c>
      <c r="C38" s="106"/>
      <c r="D38" s="106"/>
      <c r="E38" s="109"/>
      <c r="F38" s="110"/>
    </row>
    <row r="39" spans="1:6" ht="15">
      <c r="A39" s="106"/>
      <c r="B39" s="107" t="s">
        <v>169</v>
      </c>
      <c r="C39" s="106"/>
      <c r="D39" s="106"/>
      <c r="E39" s="109"/>
      <c r="F39" s="110"/>
    </row>
    <row r="40" spans="1:6" ht="15">
      <c r="A40" s="106"/>
      <c r="B40" s="107" t="s">
        <v>545</v>
      </c>
      <c r="C40" s="106">
        <v>11</v>
      </c>
      <c r="D40" s="106" t="s">
        <v>546</v>
      </c>
      <c r="E40" s="109"/>
      <c r="F40" s="110">
        <f>E40*C40</f>
        <v>0</v>
      </c>
    </row>
    <row r="41" spans="1:6" ht="15">
      <c r="A41" s="106"/>
      <c r="B41" s="107"/>
      <c r="C41" s="106"/>
      <c r="D41" s="106"/>
      <c r="E41" s="109"/>
      <c r="F41" s="110"/>
    </row>
    <row r="42" spans="1:6" ht="15">
      <c r="A42" s="106" t="s">
        <v>62</v>
      </c>
      <c r="B42" s="114" t="s">
        <v>186</v>
      </c>
      <c r="C42" s="106">
        <f>61.65*0.8</f>
        <v>49.32</v>
      </c>
      <c r="D42" s="106" t="s">
        <v>78</v>
      </c>
      <c r="E42" s="109"/>
      <c r="F42" s="110">
        <f>+C42*E42</f>
        <v>0</v>
      </c>
    </row>
    <row r="43" spans="1:6" ht="15">
      <c r="A43" s="106"/>
      <c r="B43" s="114"/>
      <c r="C43" s="106"/>
      <c r="D43" s="106"/>
      <c r="E43" s="109"/>
      <c r="F43" s="110"/>
    </row>
    <row r="44" spans="1:6" ht="15">
      <c r="A44" s="103"/>
      <c r="B44" s="107" t="s">
        <v>171</v>
      </c>
      <c r="C44" s="103"/>
      <c r="D44" s="103"/>
      <c r="E44" s="104"/>
      <c r="F44" s="105"/>
    </row>
    <row r="45" spans="1:6" ht="15">
      <c r="A45" s="106"/>
      <c r="B45" s="107" t="s">
        <v>170</v>
      </c>
      <c r="C45" s="108"/>
      <c r="D45" s="108"/>
      <c r="E45" s="109"/>
      <c r="F45" s="110"/>
    </row>
    <row r="46" spans="1:6" ht="17.25" customHeight="1">
      <c r="A46" s="111" t="s">
        <v>131</v>
      </c>
      <c r="B46" s="119" t="s">
        <v>547</v>
      </c>
      <c r="C46" s="108">
        <f>4.5*9</f>
        <v>40.5</v>
      </c>
      <c r="D46" s="108" t="s">
        <v>79</v>
      </c>
      <c r="E46" s="109"/>
      <c r="F46" s="110">
        <f>+C46*E46</f>
        <v>0</v>
      </c>
    </row>
    <row r="47" spans="1:6" ht="15">
      <c r="A47" s="106"/>
      <c r="B47" s="114"/>
      <c r="C47" s="108"/>
      <c r="D47" s="108"/>
      <c r="E47" s="109"/>
      <c r="F47" s="110"/>
    </row>
    <row r="48" spans="1:6" ht="15">
      <c r="A48" s="106" t="s">
        <v>134</v>
      </c>
      <c r="B48" s="114" t="s">
        <v>561</v>
      </c>
      <c r="C48" s="108">
        <f>0.2*0.3*3*9*1.2</f>
        <v>1.9439999999999997</v>
      </c>
      <c r="D48" s="108" t="s">
        <v>79</v>
      </c>
      <c r="E48" s="109"/>
      <c r="F48" s="110">
        <f>+C48*E48</f>
        <v>0</v>
      </c>
    </row>
    <row r="49" spans="1:6" ht="15">
      <c r="A49" s="106"/>
      <c r="B49" s="114"/>
      <c r="C49" s="108"/>
      <c r="D49" s="108"/>
      <c r="E49" s="109"/>
      <c r="F49" s="110"/>
    </row>
    <row r="50" spans="1:6" ht="15">
      <c r="A50" s="106"/>
      <c r="B50" s="107" t="s">
        <v>33</v>
      </c>
      <c r="C50" s="108"/>
      <c r="D50" s="108"/>
      <c r="E50" s="109"/>
      <c r="F50" s="110"/>
    </row>
    <row r="51" spans="1:6" ht="15">
      <c r="A51" s="106"/>
      <c r="B51" s="107" t="s">
        <v>34</v>
      </c>
      <c r="C51" s="108"/>
      <c r="D51" s="108"/>
      <c r="E51" s="109"/>
      <c r="F51" s="110"/>
    </row>
    <row r="52" spans="1:6" ht="15">
      <c r="A52" s="106"/>
      <c r="B52" s="114"/>
      <c r="C52" s="108"/>
      <c r="D52" s="108"/>
      <c r="E52" s="109"/>
      <c r="F52" s="110"/>
    </row>
    <row r="53" spans="1:6" ht="15">
      <c r="A53" s="106" t="s">
        <v>136</v>
      </c>
      <c r="B53" s="114" t="s">
        <v>172</v>
      </c>
      <c r="C53" s="108">
        <f>15*1*9*1*0.43</f>
        <v>58.05</v>
      </c>
      <c r="D53" s="108" t="s">
        <v>117</v>
      </c>
      <c r="E53" s="109"/>
      <c r="F53" s="110">
        <f>+C53*E53</f>
        <v>0</v>
      </c>
    </row>
    <row r="54" spans="1:6" ht="15">
      <c r="A54" s="106"/>
      <c r="B54" s="114"/>
      <c r="C54" s="108"/>
      <c r="D54" s="108"/>
      <c r="E54" s="109"/>
      <c r="F54" s="110"/>
    </row>
    <row r="55" spans="1:6" ht="15">
      <c r="A55" s="106" t="s">
        <v>137</v>
      </c>
      <c r="B55" s="114" t="s">
        <v>173</v>
      </c>
      <c r="C55" s="106">
        <f>3*3*4*9*1*0.63</f>
        <v>204.12</v>
      </c>
      <c r="D55" s="106" t="s">
        <v>117</v>
      </c>
      <c r="E55" s="109"/>
      <c r="F55" s="110">
        <f>+C55*E55</f>
        <v>0</v>
      </c>
    </row>
    <row r="56" spans="1:6" ht="15">
      <c r="A56" s="108"/>
      <c r="B56" s="120"/>
      <c r="C56" s="108"/>
      <c r="D56" s="108"/>
      <c r="E56" s="109"/>
      <c r="F56" s="110"/>
    </row>
    <row r="57" spans="1:6" ht="15">
      <c r="A57" s="106"/>
      <c r="B57" s="107" t="s">
        <v>174</v>
      </c>
      <c r="C57" s="106"/>
      <c r="D57" s="106"/>
      <c r="E57" s="109"/>
      <c r="F57" s="110">
        <f>+C57*E57</f>
        <v>0</v>
      </c>
    </row>
    <row r="58" spans="1:6" ht="15">
      <c r="A58" s="106"/>
      <c r="B58" s="107"/>
      <c r="C58" s="106"/>
      <c r="D58" s="106"/>
      <c r="E58" s="109"/>
      <c r="F58" s="110"/>
    </row>
    <row r="59" spans="1:6" ht="15">
      <c r="A59" s="106" t="s">
        <v>139</v>
      </c>
      <c r="B59" s="114" t="s">
        <v>175</v>
      </c>
      <c r="C59" s="106">
        <f>1*1*0.45*9*5.5</f>
        <v>22.275</v>
      </c>
      <c r="D59" s="106" t="s">
        <v>78</v>
      </c>
      <c r="E59" s="109"/>
      <c r="F59" s="110">
        <f>+C59*E59</f>
        <v>0</v>
      </c>
    </row>
    <row r="60" spans="1:6" ht="15">
      <c r="A60" s="106"/>
      <c r="B60" s="114"/>
      <c r="C60" s="106"/>
      <c r="D60" s="106"/>
      <c r="E60" s="109"/>
      <c r="F60" s="110"/>
    </row>
    <row r="61" spans="1:6" ht="15">
      <c r="A61" s="106"/>
      <c r="B61" s="114"/>
      <c r="C61" s="106"/>
      <c r="D61" s="106"/>
      <c r="E61" s="109"/>
      <c r="F61" s="110"/>
    </row>
    <row r="62" spans="1:7" ht="15">
      <c r="A62" s="106"/>
      <c r="B62" s="121" t="s">
        <v>196</v>
      </c>
      <c r="C62" s="106"/>
      <c r="D62" s="106"/>
      <c r="E62" s="109"/>
      <c r="F62" s="105">
        <f>SUM(F7:F59)</f>
        <v>0</v>
      </c>
      <c r="G62" s="145"/>
    </row>
    <row r="63" spans="1:6" ht="15">
      <c r="A63" s="106"/>
      <c r="B63" s="114"/>
      <c r="C63" s="106"/>
      <c r="D63" s="106"/>
      <c r="E63" s="109"/>
      <c r="F63" s="110"/>
    </row>
    <row r="64" spans="1:6" ht="15">
      <c r="A64" s="108"/>
      <c r="B64" s="122"/>
      <c r="C64" s="108"/>
      <c r="D64" s="108"/>
      <c r="E64" s="109"/>
      <c r="F64" s="105"/>
    </row>
    <row r="65" spans="1:6" ht="15">
      <c r="A65" s="103" t="s">
        <v>0</v>
      </c>
      <c r="B65" s="121" t="s">
        <v>1</v>
      </c>
      <c r="C65" s="103" t="s">
        <v>2</v>
      </c>
      <c r="D65" s="103" t="s">
        <v>3</v>
      </c>
      <c r="E65" s="104" t="s">
        <v>4</v>
      </c>
      <c r="F65" s="105" t="s">
        <v>5</v>
      </c>
    </row>
    <row r="66" spans="1:6" ht="15">
      <c r="A66" s="103"/>
      <c r="B66" s="107" t="s">
        <v>91</v>
      </c>
      <c r="C66" s="103"/>
      <c r="D66" s="103"/>
      <c r="E66" s="104"/>
      <c r="F66" s="105"/>
    </row>
    <row r="67" spans="1:6" ht="15">
      <c r="A67" s="106"/>
      <c r="B67" s="107" t="s">
        <v>17</v>
      </c>
      <c r="C67" s="108"/>
      <c r="D67" s="108"/>
      <c r="E67" s="109"/>
      <c r="F67" s="110"/>
    </row>
    <row r="68" spans="1:6" ht="15">
      <c r="A68" s="106"/>
      <c r="B68" s="107" t="s">
        <v>32</v>
      </c>
      <c r="C68" s="108"/>
      <c r="D68" s="108"/>
      <c r="E68" s="109"/>
      <c r="F68" s="110"/>
    </row>
    <row r="69" spans="1:6" ht="15">
      <c r="A69" s="106"/>
      <c r="B69" s="107"/>
      <c r="C69" s="108"/>
      <c r="D69" s="108"/>
      <c r="E69" s="109"/>
      <c r="F69" s="110"/>
    </row>
    <row r="70" spans="1:6" ht="15">
      <c r="A70" s="106"/>
      <c r="B70" s="107" t="s">
        <v>187</v>
      </c>
      <c r="C70" s="108"/>
      <c r="D70" s="108"/>
      <c r="E70" s="109"/>
      <c r="F70" s="110"/>
    </row>
    <row r="71" spans="1:6" ht="15">
      <c r="A71" s="106"/>
      <c r="B71" s="107"/>
      <c r="C71" s="108"/>
      <c r="D71" s="108"/>
      <c r="E71" s="109"/>
      <c r="F71" s="110"/>
    </row>
    <row r="72" spans="1:6" ht="15">
      <c r="A72" s="106" t="s">
        <v>6</v>
      </c>
      <c r="B72" s="114" t="s">
        <v>89</v>
      </c>
      <c r="C72" s="108">
        <f>61.65*0.2*0.3</f>
        <v>3.699</v>
      </c>
      <c r="D72" s="108" t="s">
        <v>79</v>
      </c>
      <c r="E72" s="109"/>
      <c r="F72" s="110">
        <f>+C72*E72</f>
        <v>0</v>
      </c>
    </row>
    <row r="73" spans="1:6" ht="15">
      <c r="A73" s="106"/>
      <c r="B73" s="107"/>
      <c r="C73" s="108"/>
      <c r="D73" s="108"/>
      <c r="E73" s="109"/>
      <c r="F73" s="110">
        <f>+C73*E73</f>
        <v>0</v>
      </c>
    </row>
    <row r="74" spans="1:6" ht="15">
      <c r="A74" s="106"/>
      <c r="B74" s="107" t="s">
        <v>33</v>
      </c>
      <c r="C74" s="106"/>
      <c r="D74" s="106"/>
      <c r="E74" s="109"/>
      <c r="F74" s="110"/>
    </row>
    <row r="75" spans="1:6" ht="15">
      <c r="A75" s="106"/>
      <c r="B75" s="107" t="s">
        <v>34</v>
      </c>
      <c r="C75" s="108"/>
      <c r="D75" s="108"/>
      <c r="E75" s="109"/>
      <c r="F75" s="110"/>
    </row>
    <row r="76" spans="1:6" ht="15">
      <c r="A76" s="106"/>
      <c r="B76" s="114"/>
      <c r="C76" s="108"/>
      <c r="D76" s="108"/>
      <c r="E76" s="109"/>
      <c r="F76" s="110"/>
    </row>
    <row r="77" spans="1:6" s="128" customFormat="1" ht="15">
      <c r="A77" s="123" t="s">
        <v>7</v>
      </c>
      <c r="B77" s="124" t="s">
        <v>172</v>
      </c>
      <c r="C77" s="125">
        <f>23*1.2*18*1.2*0.43</f>
        <v>256.3488</v>
      </c>
      <c r="D77" s="125" t="s">
        <v>117</v>
      </c>
      <c r="E77" s="126"/>
      <c r="F77" s="127"/>
    </row>
    <row r="78" spans="1:6" ht="15">
      <c r="A78" s="106"/>
      <c r="B78" s="107"/>
      <c r="C78" s="108"/>
      <c r="D78" s="108"/>
      <c r="E78" s="109"/>
      <c r="F78" s="110"/>
    </row>
    <row r="79" spans="1:6" s="128" customFormat="1" ht="15">
      <c r="A79" s="123" t="s">
        <v>8</v>
      </c>
      <c r="B79" s="124" t="s">
        <v>173</v>
      </c>
      <c r="C79" s="123">
        <f>46*2*1.2*0.63</f>
        <v>69.55199999999999</v>
      </c>
      <c r="D79" s="123" t="s">
        <v>117</v>
      </c>
      <c r="E79" s="126"/>
      <c r="F79" s="127"/>
    </row>
    <row r="80" spans="1:6" ht="15">
      <c r="A80" s="106"/>
      <c r="B80" s="114"/>
      <c r="C80" s="108"/>
      <c r="D80" s="108"/>
      <c r="E80" s="109"/>
      <c r="F80" s="110">
        <f>+C80*E80</f>
        <v>0</v>
      </c>
    </row>
    <row r="81" spans="1:6" ht="15">
      <c r="A81" s="106"/>
      <c r="B81" s="107" t="s">
        <v>176</v>
      </c>
      <c r="C81" s="106"/>
      <c r="D81" s="106"/>
      <c r="E81" s="109"/>
      <c r="F81" s="110">
        <f>+C81*E81</f>
        <v>0</v>
      </c>
    </row>
    <row r="82" spans="1:6" ht="15">
      <c r="A82" s="106"/>
      <c r="B82" s="114"/>
      <c r="C82" s="106"/>
      <c r="D82" s="106"/>
      <c r="E82" s="109"/>
      <c r="F82" s="110">
        <f>+C82*E82</f>
        <v>0</v>
      </c>
    </row>
    <row r="83" spans="1:6" ht="15">
      <c r="A83" s="106" t="s">
        <v>9</v>
      </c>
      <c r="B83" s="114" t="s">
        <v>86</v>
      </c>
      <c r="C83" s="106">
        <f>61.65*0.3</f>
        <v>18.494999999999997</v>
      </c>
      <c r="D83" s="106" t="s">
        <v>78</v>
      </c>
      <c r="E83" s="109"/>
      <c r="F83" s="110">
        <f>+C83*E83</f>
        <v>0</v>
      </c>
    </row>
    <row r="84" spans="1:6" ht="15">
      <c r="A84" s="106"/>
      <c r="B84" s="114"/>
      <c r="C84" s="106"/>
      <c r="D84" s="106"/>
      <c r="E84" s="109"/>
      <c r="F84" s="110">
        <f>+C84*E84</f>
        <v>0</v>
      </c>
    </row>
    <row r="85" spans="1:6" ht="15">
      <c r="A85" s="108"/>
      <c r="B85" s="122" t="s">
        <v>21</v>
      </c>
      <c r="C85" s="108"/>
      <c r="D85" s="108"/>
      <c r="E85" s="109"/>
      <c r="F85" s="105">
        <f>SUM(F72:F84)</f>
        <v>0</v>
      </c>
    </row>
    <row r="86" spans="1:6" ht="15">
      <c r="A86" s="108"/>
      <c r="B86" s="120"/>
      <c r="C86" s="108"/>
      <c r="D86" s="108"/>
      <c r="E86" s="109"/>
      <c r="F86" s="110"/>
    </row>
    <row r="87" spans="1:6" ht="15">
      <c r="A87" s="106"/>
      <c r="B87" s="107" t="s">
        <v>18</v>
      </c>
      <c r="C87" s="108"/>
      <c r="D87" s="108"/>
      <c r="E87" s="109"/>
      <c r="F87" s="110"/>
    </row>
    <row r="88" spans="1:6" ht="15">
      <c r="A88" s="106"/>
      <c r="B88" s="107" t="s">
        <v>35</v>
      </c>
      <c r="C88" s="108"/>
      <c r="D88" s="108"/>
      <c r="E88" s="109"/>
      <c r="F88" s="110"/>
    </row>
    <row r="89" spans="1:6" ht="15">
      <c r="A89" s="106"/>
      <c r="B89" s="107" t="s">
        <v>188</v>
      </c>
      <c r="C89" s="108"/>
      <c r="D89" s="108"/>
      <c r="E89" s="109"/>
      <c r="F89" s="110"/>
    </row>
    <row r="90" spans="1:6" ht="15">
      <c r="A90" s="106"/>
      <c r="B90" s="107"/>
      <c r="C90" s="108"/>
      <c r="D90" s="108"/>
      <c r="E90" s="109"/>
      <c r="F90" s="110"/>
    </row>
    <row r="91" spans="1:6" ht="15">
      <c r="A91" s="106"/>
      <c r="B91" s="107" t="s">
        <v>81</v>
      </c>
      <c r="C91" s="108"/>
      <c r="D91" s="108"/>
      <c r="E91" s="109"/>
      <c r="F91" s="110"/>
    </row>
    <row r="92" spans="1:6" ht="15">
      <c r="A92" s="106"/>
      <c r="B92" s="107"/>
      <c r="C92" s="108"/>
      <c r="D92" s="108"/>
      <c r="E92" s="109"/>
      <c r="F92" s="110"/>
    </row>
    <row r="93" spans="1:6" ht="15">
      <c r="A93" s="106" t="s">
        <v>6</v>
      </c>
      <c r="B93" s="114" t="s">
        <v>562</v>
      </c>
      <c r="C93" s="108">
        <f>61.65*3.35*0.2</f>
        <v>41.3055</v>
      </c>
      <c r="D93" s="108" t="s">
        <v>79</v>
      </c>
      <c r="E93" s="109"/>
      <c r="F93" s="110">
        <f>+C93*E93</f>
        <v>0</v>
      </c>
    </row>
    <row r="94" spans="1:6" ht="15">
      <c r="A94" s="106"/>
      <c r="B94" s="114"/>
      <c r="C94" s="108"/>
      <c r="D94" s="108"/>
      <c r="E94" s="109"/>
      <c r="F94" s="110"/>
    </row>
    <row r="95" spans="1:6" ht="15">
      <c r="A95" s="106"/>
      <c r="B95" s="107" t="s">
        <v>207</v>
      </c>
      <c r="C95" s="108"/>
      <c r="D95" s="108"/>
      <c r="E95" s="109"/>
      <c r="F95" s="110"/>
    </row>
    <row r="96" spans="1:6" ht="15">
      <c r="A96" s="106"/>
      <c r="B96" s="107"/>
      <c r="C96" s="108"/>
      <c r="D96" s="108"/>
      <c r="E96" s="109"/>
      <c r="F96" s="110"/>
    </row>
    <row r="97" spans="1:6" ht="15">
      <c r="A97" s="106"/>
      <c r="B97" s="114" t="s">
        <v>562</v>
      </c>
      <c r="C97" s="108">
        <f>50.4*0.8*0.2</f>
        <v>8.064</v>
      </c>
      <c r="D97" s="108" t="s">
        <v>79</v>
      </c>
      <c r="E97" s="109">
        <f>SUM(E93)</f>
        <v>0</v>
      </c>
      <c r="F97" s="110">
        <f>PRODUCT(E97,C97)</f>
        <v>0</v>
      </c>
    </row>
    <row r="98" spans="1:6" ht="15">
      <c r="A98" s="106"/>
      <c r="B98" s="114"/>
      <c r="C98" s="108"/>
      <c r="D98" s="108"/>
      <c r="E98" s="109"/>
      <c r="F98" s="110"/>
    </row>
    <row r="99" spans="1:6" ht="15">
      <c r="A99" s="108"/>
      <c r="B99" s="122" t="s">
        <v>21</v>
      </c>
      <c r="C99" s="108"/>
      <c r="D99" s="108"/>
      <c r="E99" s="109"/>
      <c r="F99" s="105">
        <f>SUM(F93:F98)</f>
        <v>0</v>
      </c>
    </row>
    <row r="100" spans="1:6" ht="15">
      <c r="A100" s="108"/>
      <c r="B100" s="120"/>
      <c r="C100" s="108"/>
      <c r="D100" s="108"/>
      <c r="E100" s="109"/>
      <c r="F100" s="110"/>
    </row>
    <row r="101" spans="1:6" ht="15">
      <c r="A101" s="106"/>
      <c r="B101" s="107" t="s">
        <v>36</v>
      </c>
      <c r="C101" s="108"/>
      <c r="D101" s="108"/>
      <c r="E101" s="109"/>
      <c r="F101" s="110"/>
    </row>
    <row r="102" spans="1:6" ht="15">
      <c r="A102" s="106"/>
      <c r="B102" s="107" t="s">
        <v>216</v>
      </c>
      <c r="C102" s="108"/>
      <c r="D102" s="108"/>
      <c r="E102" s="109"/>
      <c r="F102" s="110"/>
    </row>
    <row r="103" spans="1:6" ht="15">
      <c r="A103" s="106"/>
      <c r="B103" s="107" t="s">
        <v>98</v>
      </c>
      <c r="C103" s="108"/>
      <c r="D103" s="108"/>
      <c r="E103" s="109"/>
      <c r="F103" s="110"/>
    </row>
    <row r="104" spans="1:6" ht="15">
      <c r="A104" s="106"/>
      <c r="B104" s="107" t="s">
        <v>99</v>
      </c>
      <c r="C104" s="108"/>
      <c r="D104" s="108"/>
      <c r="E104" s="109"/>
      <c r="F104" s="110">
        <f>+C104*E104</f>
        <v>0</v>
      </c>
    </row>
    <row r="105" spans="1:6" ht="15">
      <c r="A105" s="106"/>
      <c r="B105" s="107"/>
      <c r="C105" s="108"/>
      <c r="D105" s="108"/>
      <c r="E105" s="109"/>
      <c r="F105" s="110"/>
    </row>
    <row r="106" spans="1:6" ht="15">
      <c r="A106" s="106" t="s">
        <v>6</v>
      </c>
      <c r="B106" s="114" t="s">
        <v>100</v>
      </c>
      <c r="C106" s="108">
        <f>118*0.15</f>
        <v>17.7</v>
      </c>
      <c r="D106" s="108" t="s">
        <v>79</v>
      </c>
      <c r="E106" s="109">
        <f>SUM(E36)</f>
        <v>0</v>
      </c>
      <c r="F106" s="110">
        <f>+C106*E106</f>
        <v>0</v>
      </c>
    </row>
    <row r="107" spans="1:6" ht="15">
      <c r="A107" s="106"/>
      <c r="B107" s="114"/>
      <c r="C107" s="108"/>
      <c r="D107" s="108"/>
      <c r="E107" s="109"/>
      <c r="F107" s="110"/>
    </row>
    <row r="108" spans="1:6" ht="15">
      <c r="A108" s="106"/>
      <c r="B108" s="107" t="s">
        <v>33</v>
      </c>
      <c r="C108" s="106"/>
      <c r="D108" s="106"/>
      <c r="E108" s="109"/>
      <c r="F108" s="110">
        <f aca="true" t="shared" si="0" ref="F108:F120">+C108*E108</f>
        <v>0</v>
      </c>
    </row>
    <row r="109" spans="1:6" ht="15">
      <c r="A109" s="106"/>
      <c r="B109" s="107" t="s">
        <v>34</v>
      </c>
      <c r="C109" s="108"/>
      <c r="D109" s="108"/>
      <c r="E109" s="109">
        <v>0</v>
      </c>
      <c r="F109" s="110">
        <f t="shared" si="0"/>
        <v>0</v>
      </c>
    </row>
    <row r="110" spans="1:6" ht="15">
      <c r="A110" s="106"/>
      <c r="B110" s="114"/>
      <c r="C110" s="108"/>
      <c r="D110" s="108"/>
      <c r="E110" s="109"/>
      <c r="F110" s="110">
        <f t="shared" si="0"/>
        <v>0</v>
      </c>
    </row>
    <row r="111" spans="1:6" s="128" customFormat="1" ht="15">
      <c r="A111" s="123" t="s">
        <v>12</v>
      </c>
      <c r="B111" s="124" t="s">
        <v>106</v>
      </c>
      <c r="C111" s="125">
        <f>80*5*0.63*1.2</f>
        <v>302.4</v>
      </c>
      <c r="D111" s="125" t="s">
        <v>117</v>
      </c>
      <c r="E111" s="126"/>
      <c r="F111" s="127">
        <f t="shared" si="0"/>
        <v>0</v>
      </c>
    </row>
    <row r="112" spans="1:6" s="128" customFormat="1" ht="15">
      <c r="A112" s="123"/>
      <c r="B112" s="209"/>
      <c r="C112" s="125"/>
      <c r="D112" s="125"/>
      <c r="E112" s="126"/>
      <c r="F112" s="127">
        <f t="shared" si="0"/>
        <v>0</v>
      </c>
    </row>
    <row r="113" spans="1:6" s="128" customFormat="1" ht="15">
      <c r="A113" s="123"/>
      <c r="B113" s="124" t="s">
        <v>173</v>
      </c>
      <c r="C113" s="123">
        <f>45*13*0.63*1.2</f>
        <v>442.26</v>
      </c>
      <c r="D113" s="123" t="s">
        <v>117</v>
      </c>
      <c r="E113" s="126"/>
      <c r="F113" s="127">
        <f t="shared" si="0"/>
        <v>0</v>
      </c>
    </row>
    <row r="114" spans="1:6" ht="15">
      <c r="A114" s="106"/>
      <c r="B114" s="121"/>
      <c r="C114" s="106"/>
      <c r="D114" s="106"/>
      <c r="E114" s="109"/>
      <c r="F114" s="110">
        <f t="shared" si="0"/>
        <v>0</v>
      </c>
    </row>
    <row r="115" spans="1:6" ht="15">
      <c r="A115" s="106"/>
      <c r="B115" s="107" t="s">
        <v>177</v>
      </c>
      <c r="C115" s="106"/>
      <c r="D115" s="106"/>
      <c r="E115" s="109"/>
      <c r="F115" s="110">
        <f>+C115*E115</f>
        <v>0</v>
      </c>
    </row>
    <row r="116" spans="1:6" ht="15">
      <c r="A116" s="106" t="s">
        <v>7</v>
      </c>
      <c r="B116" s="129" t="s">
        <v>101</v>
      </c>
      <c r="C116" s="106">
        <f>SUM(C106)</f>
        <v>17.7</v>
      </c>
      <c r="D116" s="106" t="s">
        <v>78</v>
      </c>
      <c r="E116" s="109"/>
      <c r="F116" s="110">
        <f>+C116*E116</f>
        <v>0</v>
      </c>
    </row>
    <row r="117" spans="1:6" ht="15">
      <c r="A117" s="106"/>
      <c r="B117" s="130"/>
      <c r="C117" s="106"/>
      <c r="D117" s="106"/>
      <c r="E117" s="109"/>
      <c r="F117" s="110">
        <f>+C117*E117</f>
        <v>0</v>
      </c>
    </row>
    <row r="118" spans="1:6" ht="15">
      <c r="A118" s="106" t="s">
        <v>8</v>
      </c>
      <c r="B118" s="129" t="s">
        <v>102</v>
      </c>
      <c r="C118" s="106">
        <f>SUM(C116)</f>
        <v>17.7</v>
      </c>
      <c r="D118" s="106" t="s">
        <v>78</v>
      </c>
      <c r="E118" s="109"/>
      <c r="F118" s="110">
        <f>+C118*E118</f>
        <v>0</v>
      </c>
    </row>
    <row r="119" spans="1:6" ht="15">
      <c r="A119" s="106"/>
      <c r="B119" s="129"/>
      <c r="C119" s="106"/>
      <c r="D119" s="106"/>
      <c r="E119" s="109"/>
      <c r="F119" s="110"/>
    </row>
    <row r="120" spans="1:6" ht="15">
      <c r="A120" s="108"/>
      <c r="B120" s="118"/>
      <c r="C120" s="108"/>
      <c r="D120" s="108"/>
      <c r="E120" s="109"/>
      <c r="F120" s="110">
        <f t="shared" si="0"/>
        <v>0</v>
      </c>
    </row>
    <row r="121" spans="1:6" ht="15">
      <c r="A121" s="108"/>
      <c r="B121" s="122" t="s">
        <v>20</v>
      </c>
      <c r="C121" s="108"/>
      <c r="D121" s="108"/>
      <c r="E121" s="109"/>
      <c r="F121" s="105">
        <f>SUM(F102:F120)</f>
        <v>0</v>
      </c>
    </row>
    <row r="122" spans="1:6" ht="15">
      <c r="A122" s="108"/>
      <c r="B122" s="120"/>
      <c r="C122" s="108"/>
      <c r="D122" s="108"/>
      <c r="E122" s="109"/>
      <c r="F122" s="110"/>
    </row>
    <row r="123" spans="1:6" ht="15">
      <c r="A123" s="103" t="s">
        <v>0</v>
      </c>
      <c r="B123" s="121" t="s">
        <v>1</v>
      </c>
      <c r="C123" s="103" t="s">
        <v>2</v>
      </c>
      <c r="D123" s="103" t="s">
        <v>3</v>
      </c>
      <c r="E123" s="104" t="s">
        <v>4</v>
      </c>
      <c r="F123" s="105" t="s">
        <v>5</v>
      </c>
    </row>
    <row r="124" spans="1:6" ht="15">
      <c r="A124" s="103"/>
      <c r="B124" s="107" t="s">
        <v>91</v>
      </c>
      <c r="C124" s="103"/>
      <c r="D124" s="103"/>
      <c r="E124" s="104"/>
      <c r="F124" s="105"/>
    </row>
    <row r="125" spans="1:6" ht="15">
      <c r="A125" s="106"/>
      <c r="B125" s="107" t="s">
        <v>38</v>
      </c>
      <c r="C125" s="108"/>
      <c r="D125" s="108"/>
      <c r="E125" s="109"/>
      <c r="F125" s="110"/>
    </row>
    <row r="126" spans="1:6" ht="15">
      <c r="A126" s="106"/>
      <c r="B126" s="107" t="s">
        <v>19</v>
      </c>
      <c r="C126" s="108"/>
      <c r="D126" s="108"/>
      <c r="E126" s="109"/>
      <c r="F126" s="110"/>
    </row>
    <row r="127" spans="1:6" ht="15">
      <c r="A127" s="106"/>
      <c r="B127" s="107" t="s">
        <v>42</v>
      </c>
      <c r="C127" s="106"/>
      <c r="D127" s="106"/>
      <c r="E127" s="109"/>
      <c r="F127" s="110">
        <f aca="true" t="shared" si="1" ref="F127:F138">+C127*E127</f>
        <v>0</v>
      </c>
    </row>
    <row r="128" spans="1:6" ht="15">
      <c r="A128" s="106"/>
      <c r="B128" s="107" t="s">
        <v>43</v>
      </c>
      <c r="C128" s="106"/>
      <c r="D128" s="106"/>
      <c r="E128" s="109"/>
      <c r="F128" s="110">
        <f t="shared" si="1"/>
        <v>0</v>
      </c>
    </row>
    <row r="129" spans="1:6" ht="15">
      <c r="A129" s="106"/>
      <c r="B129" s="107" t="s">
        <v>44</v>
      </c>
      <c r="C129" s="106"/>
      <c r="D129" s="106"/>
      <c r="E129" s="109"/>
      <c r="F129" s="110">
        <f t="shared" si="1"/>
        <v>0</v>
      </c>
    </row>
    <row r="130" spans="1:6" s="144" customFormat="1" ht="30">
      <c r="A130" s="111" t="s">
        <v>6</v>
      </c>
      <c r="B130" s="117" t="s">
        <v>564</v>
      </c>
      <c r="C130" s="221">
        <v>4</v>
      </c>
      <c r="D130" s="221" t="s">
        <v>77</v>
      </c>
      <c r="E130" s="131"/>
      <c r="F130" s="113">
        <f t="shared" si="1"/>
        <v>0</v>
      </c>
    </row>
    <row r="131" spans="1:6" ht="15">
      <c r="A131" s="111"/>
      <c r="B131" s="117"/>
      <c r="C131" s="108"/>
      <c r="D131" s="108"/>
      <c r="E131" s="109"/>
      <c r="F131" s="110"/>
    </row>
    <row r="132" spans="1:6" s="144" customFormat="1" ht="30">
      <c r="A132" s="111"/>
      <c r="B132" s="117" t="s">
        <v>563</v>
      </c>
      <c r="C132" s="221">
        <v>5</v>
      </c>
      <c r="D132" s="221" t="s">
        <v>77</v>
      </c>
      <c r="E132" s="131"/>
      <c r="F132" s="113"/>
    </row>
    <row r="133" spans="1:6" ht="15">
      <c r="A133" s="106"/>
      <c r="B133" s="114"/>
      <c r="C133" s="108"/>
      <c r="D133" s="108"/>
      <c r="E133" s="109"/>
      <c r="F133" s="110"/>
    </row>
    <row r="134" spans="1:6" ht="15">
      <c r="A134" s="106"/>
      <c r="B134" s="107" t="s">
        <v>39</v>
      </c>
      <c r="C134" s="106"/>
      <c r="D134" s="106"/>
      <c r="E134" s="109"/>
      <c r="F134" s="110">
        <f t="shared" si="1"/>
        <v>0</v>
      </c>
    </row>
    <row r="135" spans="1:6" ht="15">
      <c r="A135" s="106" t="s">
        <v>7</v>
      </c>
      <c r="B135" s="114" t="s">
        <v>40</v>
      </c>
      <c r="C135" s="106"/>
      <c r="D135" s="106"/>
      <c r="E135" s="109"/>
      <c r="F135" s="110">
        <f t="shared" si="1"/>
        <v>0</v>
      </c>
    </row>
    <row r="136" spans="1:6" ht="15">
      <c r="A136" s="106"/>
      <c r="B136" s="114" t="s">
        <v>41</v>
      </c>
      <c r="C136" s="106">
        <v>4</v>
      </c>
      <c r="D136" s="106" t="s">
        <v>77</v>
      </c>
      <c r="E136" s="109"/>
      <c r="F136" s="110">
        <f t="shared" si="1"/>
        <v>0</v>
      </c>
    </row>
    <row r="137" spans="1:6" ht="15">
      <c r="A137" s="106"/>
      <c r="B137" s="114"/>
      <c r="C137" s="106"/>
      <c r="D137" s="106"/>
      <c r="E137" s="109"/>
      <c r="F137" s="110">
        <f t="shared" si="1"/>
        <v>0</v>
      </c>
    </row>
    <row r="138" spans="1:6" ht="15">
      <c r="A138" s="106"/>
      <c r="B138" s="114" t="s">
        <v>88</v>
      </c>
      <c r="C138" s="106">
        <v>4</v>
      </c>
      <c r="D138" s="106" t="s">
        <v>77</v>
      </c>
      <c r="E138" s="109"/>
      <c r="F138" s="110">
        <f t="shared" si="1"/>
        <v>0</v>
      </c>
    </row>
    <row r="139" spans="1:6" ht="15">
      <c r="A139" s="103"/>
      <c r="B139" s="107" t="s">
        <v>46</v>
      </c>
      <c r="C139" s="103"/>
      <c r="D139" s="103"/>
      <c r="E139" s="104"/>
      <c r="F139" s="105"/>
    </row>
    <row r="140" spans="1:6" ht="15">
      <c r="A140" s="106" t="s">
        <v>8</v>
      </c>
      <c r="B140" s="114" t="s">
        <v>47</v>
      </c>
      <c r="C140" s="108"/>
      <c r="D140" s="108"/>
      <c r="E140" s="109"/>
      <c r="F140" s="110"/>
    </row>
    <row r="141" spans="1:6" ht="15">
      <c r="A141" s="106"/>
      <c r="B141" s="114" t="s">
        <v>48</v>
      </c>
      <c r="C141" s="108">
        <v>3.6</v>
      </c>
      <c r="D141" s="108" t="s">
        <v>80</v>
      </c>
      <c r="E141" s="109"/>
      <c r="F141" s="110">
        <f aca="true" t="shared" si="2" ref="F141:F149">+C141*E141</f>
        <v>0</v>
      </c>
    </row>
    <row r="142" spans="1:6" ht="15">
      <c r="A142" s="106"/>
      <c r="B142" s="114"/>
      <c r="C142" s="108"/>
      <c r="D142" s="108"/>
      <c r="E142" s="109"/>
      <c r="F142" s="110">
        <f t="shared" si="2"/>
        <v>0</v>
      </c>
    </row>
    <row r="143" spans="1:6" ht="15">
      <c r="A143" s="106"/>
      <c r="B143" s="107" t="s">
        <v>49</v>
      </c>
      <c r="C143" s="106"/>
      <c r="D143" s="106"/>
      <c r="E143" s="109"/>
      <c r="F143" s="110">
        <f t="shared" si="2"/>
        <v>0</v>
      </c>
    </row>
    <row r="144" spans="1:6" ht="15">
      <c r="A144" s="106" t="s">
        <v>9</v>
      </c>
      <c r="B144" s="117" t="s">
        <v>50</v>
      </c>
      <c r="C144" s="106"/>
      <c r="D144" s="106"/>
      <c r="E144" s="109"/>
      <c r="F144" s="110">
        <f t="shared" si="2"/>
        <v>0</v>
      </c>
    </row>
    <row r="145" spans="1:6" ht="15">
      <c r="A145" s="106"/>
      <c r="B145" s="114" t="s">
        <v>51</v>
      </c>
      <c r="C145" s="106">
        <v>5.4</v>
      </c>
      <c r="D145" s="106" t="s">
        <v>78</v>
      </c>
      <c r="E145" s="109"/>
      <c r="F145" s="110">
        <f t="shared" si="2"/>
        <v>0</v>
      </c>
    </row>
    <row r="146" spans="1:6" ht="15">
      <c r="A146" s="106"/>
      <c r="B146" s="114"/>
      <c r="C146" s="106"/>
      <c r="D146" s="106"/>
      <c r="E146" s="109"/>
      <c r="F146" s="110">
        <f t="shared" si="2"/>
        <v>0</v>
      </c>
    </row>
    <row r="147" spans="1:6" ht="15">
      <c r="A147" s="106"/>
      <c r="B147" s="107" t="s">
        <v>37</v>
      </c>
      <c r="C147" s="106"/>
      <c r="D147" s="106"/>
      <c r="E147" s="109"/>
      <c r="F147" s="110">
        <f t="shared" si="2"/>
        <v>0</v>
      </c>
    </row>
    <row r="148" spans="1:6" ht="15">
      <c r="A148" s="106"/>
      <c r="B148" s="107" t="s">
        <v>52</v>
      </c>
      <c r="C148" s="106"/>
      <c r="D148" s="106"/>
      <c r="E148" s="109"/>
      <c r="F148" s="110">
        <f t="shared" si="2"/>
        <v>0</v>
      </c>
    </row>
    <row r="149" spans="1:6" ht="15">
      <c r="A149" s="106" t="s">
        <v>10</v>
      </c>
      <c r="B149" s="114" t="s">
        <v>53</v>
      </c>
      <c r="C149" s="106">
        <v>7.2</v>
      </c>
      <c r="D149" s="106" t="s">
        <v>80</v>
      </c>
      <c r="E149" s="109"/>
      <c r="F149" s="110">
        <f t="shared" si="2"/>
        <v>0</v>
      </c>
    </row>
    <row r="150" spans="1:6" ht="15">
      <c r="A150" s="106"/>
      <c r="B150" s="114"/>
      <c r="C150" s="106"/>
      <c r="D150" s="106"/>
      <c r="E150" s="109"/>
      <c r="F150" s="110"/>
    </row>
    <row r="151" spans="1:6" ht="15">
      <c r="A151" s="106"/>
      <c r="B151" s="121" t="s">
        <v>193</v>
      </c>
      <c r="C151" s="106"/>
      <c r="D151" s="106"/>
      <c r="E151" s="109"/>
      <c r="F151" s="105">
        <f>SUM(F130:F150)</f>
        <v>0</v>
      </c>
    </row>
    <row r="152" spans="1:6" ht="15">
      <c r="A152" s="103"/>
      <c r="B152" s="121"/>
      <c r="C152" s="103"/>
      <c r="D152" s="103"/>
      <c r="E152" s="104"/>
      <c r="F152" s="105"/>
    </row>
    <row r="153" spans="1:6" ht="15">
      <c r="A153" s="103"/>
      <c r="B153" s="107" t="s">
        <v>91</v>
      </c>
      <c r="C153" s="103"/>
      <c r="D153" s="103"/>
      <c r="E153" s="104"/>
      <c r="F153" s="105"/>
    </row>
    <row r="154" spans="1:6" ht="15">
      <c r="A154" s="106"/>
      <c r="B154" s="107" t="s">
        <v>54</v>
      </c>
      <c r="C154" s="108"/>
      <c r="D154" s="108"/>
      <c r="E154" s="109"/>
      <c r="F154" s="110"/>
    </row>
    <row r="155" spans="1:6" ht="15">
      <c r="A155" s="106"/>
      <c r="B155" s="107" t="s">
        <v>55</v>
      </c>
      <c r="C155" s="108"/>
      <c r="D155" s="108"/>
      <c r="E155" s="109"/>
      <c r="F155" s="110"/>
    </row>
    <row r="156" spans="1:6" ht="15">
      <c r="A156" s="106"/>
      <c r="B156" s="107" t="s">
        <v>56</v>
      </c>
      <c r="C156" s="108"/>
      <c r="D156" s="108"/>
      <c r="E156" s="109"/>
      <c r="F156" s="110"/>
    </row>
    <row r="157" spans="1:6" ht="15">
      <c r="A157" s="106"/>
      <c r="B157" s="107" t="s">
        <v>565</v>
      </c>
      <c r="C157" s="108"/>
      <c r="D157" s="108"/>
      <c r="E157" s="109"/>
      <c r="F157" s="110"/>
    </row>
    <row r="158" spans="1:6" ht="15">
      <c r="A158" s="106"/>
      <c r="B158" s="107"/>
      <c r="C158" s="108"/>
      <c r="D158" s="108"/>
      <c r="E158" s="109"/>
      <c r="F158" s="110"/>
    </row>
    <row r="159" spans="1:6" ht="15">
      <c r="A159" s="106" t="s">
        <v>8</v>
      </c>
      <c r="B159" s="114" t="s">
        <v>548</v>
      </c>
      <c r="C159" s="108">
        <v>1</v>
      </c>
      <c r="D159" s="108" t="s">
        <v>77</v>
      </c>
      <c r="E159" s="109"/>
      <c r="F159" s="110">
        <f aca="true" t="shared" si="3" ref="F159:F172">+C159*E159</f>
        <v>0</v>
      </c>
    </row>
    <row r="160" spans="1:6" ht="15">
      <c r="A160" s="106"/>
      <c r="B160" s="114"/>
      <c r="C160" s="108"/>
      <c r="D160" s="108"/>
      <c r="E160" s="109"/>
      <c r="F160" s="110"/>
    </row>
    <row r="161" spans="1:6" ht="15">
      <c r="A161" s="106"/>
      <c r="B161" s="121" t="s">
        <v>189</v>
      </c>
      <c r="C161" s="108"/>
      <c r="D161" s="108"/>
      <c r="E161" s="109"/>
      <c r="F161" s="110"/>
    </row>
    <row r="162" spans="1:6" ht="15">
      <c r="A162" s="106"/>
      <c r="B162" s="114" t="s">
        <v>103</v>
      </c>
      <c r="C162" s="108">
        <v>8</v>
      </c>
      <c r="D162" s="108" t="s">
        <v>77</v>
      </c>
      <c r="E162" s="109"/>
      <c r="F162" s="110">
        <f>+C162*E162</f>
        <v>0</v>
      </c>
    </row>
    <row r="163" spans="1:6" ht="15">
      <c r="A163" s="106"/>
      <c r="B163" s="107"/>
      <c r="C163" s="106"/>
      <c r="D163" s="106"/>
      <c r="E163" s="109"/>
      <c r="F163" s="110"/>
    </row>
    <row r="164" spans="1:6" ht="15">
      <c r="A164" s="106"/>
      <c r="B164" s="114"/>
      <c r="C164" s="106"/>
      <c r="D164" s="106"/>
      <c r="E164" s="109"/>
      <c r="F164" s="110"/>
    </row>
    <row r="165" spans="1:6" ht="15">
      <c r="A165" s="106"/>
      <c r="B165" s="114"/>
      <c r="C165" s="106"/>
      <c r="D165" s="106"/>
      <c r="E165" s="109"/>
      <c r="F165" s="110"/>
    </row>
    <row r="166" spans="1:6" ht="15">
      <c r="A166" s="106"/>
      <c r="B166" s="107" t="s">
        <v>57</v>
      </c>
      <c r="C166" s="106"/>
      <c r="D166" s="106"/>
      <c r="E166" s="109"/>
      <c r="F166" s="110">
        <f t="shared" si="3"/>
        <v>0</v>
      </c>
    </row>
    <row r="167" spans="1:6" ht="15">
      <c r="A167" s="106" t="s">
        <v>9</v>
      </c>
      <c r="B167" s="114" t="s">
        <v>58</v>
      </c>
      <c r="C167" s="106">
        <v>8</v>
      </c>
      <c r="D167" s="106" t="s">
        <v>77</v>
      </c>
      <c r="E167" s="109"/>
      <c r="F167" s="110">
        <f t="shared" si="3"/>
        <v>0</v>
      </c>
    </row>
    <row r="168" spans="1:6" ht="15">
      <c r="A168" s="106" t="s">
        <v>10</v>
      </c>
      <c r="B168" s="114" t="s">
        <v>59</v>
      </c>
      <c r="C168" s="106">
        <v>8</v>
      </c>
      <c r="D168" s="106" t="s">
        <v>77</v>
      </c>
      <c r="E168" s="109"/>
      <c r="F168" s="110">
        <f t="shared" si="3"/>
        <v>0</v>
      </c>
    </row>
    <row r="169" spans="1:6" ht="15">
      <c r="A169" s="106"/>
      <c r="B169" s="114"/>
      <c r="C169" s="106"/>
      <c r="D169" s="106"/>
      <c r="E169" s="109">
        <v>0</v>
      </c>
      <c r="F169" s="110">
        <f t="shared" si="3"/>
        <v>0</v>
      </c>
    </row>
    <row r="170" spans="1:6" ht="15">
      <c r="A170" s="106"/>
      <c r="B170" s="107" t="s">
        <v>60</v>
      </c>
      <c r="C170" s="106"/>
      <c r="D170" s="106"/>
      <c r="E170" s="109"/>
      <c r="F170" s="110">
        <f t="shared" si="3"/>
        <v>0</v>
      </c>
    </row>
    <row r="171" spans="1:6" ht="15">
      <c r="A171" s="106"/>
      <c r="B171" s="107" t="s">
        <v>61</v>
      </c>
      <c r="C171" s="106"/>
      <c r="D171" s="106"/>
      <c r="E171" s="109"/>
      <c r="F171" s="110">
        <f t="shared" si="3"/>
        <v>0</v>
      </c>
    </row>
    <row r="172" spans="1:6" ht="15">
      <c r="A172" s="106" t="s">
        <v>11</v>
      </c>
      <c r="B172" s="114" t="s">
        <v>566</v>
      </c>
      <c r="C172" s="106">
        <f>1.5*2.4*2</f>
        <v>7.199999999999999</v>
      </c>
      <c r="D172" s="106" t="s">
        <v>78</v>
      </c>
      <c r="E172" s="109"/>
      <c r="F172" s="110">
        <f t="shared" si="3"/>
        <v>0</v>
      </c>
    </row>
    <row r="173" spans="1:6" ht="15">
      <c r="A173" s="106"/>
      <c r="B173" s="107"/>
      <c r="C173" s="106"/>
      <c r="D173" s="106"/>
      <c r="E173" s="109"/>
      <c r="F173" s="110"/>
    </row>
    <row r="174" spans="1:6" ht="15">
      <c r="A174" s="106"/>
      <c r="B174" s="114" t="s">
        <v>190</v>
      </c>
      <c r="C174" s="106">
        <f>0.9*2.4*8*2</f>
        <v>34.56</v>
      </c>
      <c r="D174" s="106" t="s">
        <v>78</v>
      </c>
      <c r="E174" s="109"/>
      <c r="F174" s="110">
        <f>+C174*E174</f>
        <v>0</v>
      </c>
    </row>
    <row r="175" spans="1:6" ht="15">
      <c r="A175" s="108"/>
      <c r="B175" s="114"/>
      <c r="C175" s="108"/>
      <c r="D175" s="106"/>
      <c r="E175" s="109"/>
      <c r="F175" s="110">
        <f>+C175*E175</f>
        <v>0</v>
      </c>
    </row>
    <row r="176" spans="1:6" ht="15">
      <c r="A176" s="108"/>
      <c r="B176" s="122" t="s">
        <v>194</v>
      </c>
      <c r="C176" s="108"/>
      <c r="D176" s="108"/>
      <c r="E176" s="109"/>
      <c r="F176" s="105">
        <f>SUM(F159:F175)</f>
        <v>0</v>
      </c>
    </row>
    <row r="177" spans="1:6" ht="15">
      <c r="A177" s="108"/>
      <c r="B177" s="122"/>
      <c r="C177" s="108"/>
      <c r="D177" s="108"/>
      <c r="E177" s="109"/>
      <c r="F177" s="105"/>
    </row>
    <row r="178" spans="1:6" ht="15">
      <c r="A178" s="103" t="s">
        <v>0</v>
      </c>
      <c r="B178" s="121" t="s">
        <v>1</v>
      </c>
      <c r="C178" s="103" t="s">
        <v>2</v>
      </c>
      <c r="D178" s="103" t="s">
        <v>3</v>
      </c>
      <c r="E178" s="104" t="s">
        <v>4</v>
      </c>
      <c r="F178" s="105" t="s">
        <v>5</v>
      </c>
    </row>
    <row r="179" spans="1:6" ht="15">
      <c r="A179" s="103"/>
      <c r="B179" s="107" t="s">
        <v>91</v>
      </c>
      <c r="C179" s="103"/>
      <c r="D179" s="103"/>
      <c r="E179" s="104"/>
      <c r="F179" s="105"/>
    </row>
    <row r="180" spans="1:6" ht="15">
      <c r="A180" s="106"/>
      <c r="B180" s="107" t="s">
        <v>63</v>
      </c>
      <c r="C180" s="108"/>
      <c r="D180" s="108"/>
      <c r="E180" s="109"/>
      <c r="F180" s="110"/>
    </row>
    <row r="181" spans="1:6" ht="15">
      <c r="A181" s="106"/>
      <c r="B181" s="107" t="s">
        <v>64</v>
      </c>
      <c r="C181" s="108"/>
      <c r="D181" s="108"/>
      <c r="E181" s="109"/>
      <c r="F181" s="110"/>
    </row>
    <row r="182" spans="1:6" ht="15">
      <c r="A182" s="106"/>
      <c r="B182" s="121" t="s">
        <v>178</v>
      </c>
      <c r="C182" s="108"/>
      <c r="D182" s="108"/>
      <c r="E182" s="109"/>
      <c r="F182" s="110">
        <f aca="true" t="shared" si="4" ref="F182:F202">+C182*E182</f>
        <v>0</v>
      </c>
    </row>
    <row r="183" spans="1:6" ht="15">
      <c r="A183" s="106"/>
      <c r="B183" s="121"/>
      <c r="C183" s="108"/>
      <c r="D183" s="108"/>
      <c r="E183" s="109"/>
      <c r="F183" s="110"/>
    </row>
    <row r="184" spans="1:6" ht="15">
      <c r="A184" s="106" t="s">
        <v>6</v>
      </c>
      <c r="B184" s="114" t="s">
        <v>179</v>
      </c>
      <c r="C184" s="108">
        <v>118</v>
      </c>
      <c r="D184" s="108" t="s">
        <v>78</v>
      </c>
      <c r="E184" s="109"/>
      <c r="F184" s="110">
        <f t="shared" si="4"/>
        <v>0</v>
      </c>
    </row>
    <row r="185" spans="1:6" ht="15">
      <c r="A185" s="106"/>
      <c r="B185" s="114"/>
      <c r="C185" s="108"/>
      <c r="D185" s="108"/>
      <c r="E185" s="109"/>
      <c r="F185" s="110">
        <f t="shared" si="4"/>
        <v>0</v>
      </c>
    </row>
    <row r="186" spans="1:6" ht="15">
      <c r="A186" s="106"/>
      <c r="B186" s="107" t="s">
        <v>65</v>
      </c>
      <c r="C186" s="106"/>
      <c r="D186" s="106"/>
      <c r="E186" s="109"/>
      <c r="F186" s="110">
        <f t="shared" si="4"/>
        <v>0</v>
      </c>
    </row>
    <row r="187" spans="1:6" ht="15">
      <c r="A187" s="106"/>
      <c r="B187" s="107"/>
      <c r="C187" s="106"/>
      <c r="D187" s="106"/>
      <c r="E187" s="109"/>
      <c r="F187" s="110"/>
    </row>
    <row r="188" spans="1:6" ht="15">
      <c r="A188" s="106" t="s">
        <v>7</v>
      </c>
      <c r="B188" s="114" t="s">
        <v>191</v>
      </c>
      <c r="C188" s="106">
        <f>61.65*2.85*2</f>
        <v>351.40500000000003</v>
      </c>
      <c r="D188" s="106" t="s">
        <v>78</v>
      </c>
      <c r="E188" s="109"/>
      <c r="F188" s="110">
        <f t="shared" si="4"/>
        <v>0</v>
      </c>
    </row>
    <row r="189" spans="1:6" ht="15">
      <c r="A189" s="106"/>
      <c r="B189" s="114"/>
      <c r="C189" s="106"/>
      <c r="D189" s="106"/>
      <c r="E189" s="109"/>
      <c r="F189" s="110">
        <f t="shared" si="4"/>
        <v>0</v>
      </c>
    </row>
    <row r="190" spans="1:6" ht="15">
      <c r="A190" s="106" t="s">
        <v>8</v>
      </c>
      <c r="B190" s="114" t="s">
        <v>90</v>
      </c>
      <c r="C190" s="106">
        <f>61.65*0.3*2</f>
        <v>36.989999999999995</v>
      </c>
      <c r="D190" s="106" t="s">
        <v>78</v>
      </c>
      <c r="E190" s="109"/>
      <c r="F190" s="110">
        <f t="shared" si="4"/>
        <v>0</v>
      </c>
    </row>
    <row r="191" spans="1:6" ht="15">
      <c r="A191" s="103"/>
      <c r="B191" s="114"/>
      <c r="C191" s="106"/>
      <c r="D191" s="106"/>
      <c r="E191" s="109"/>
      <c r="F191" s="110">
        <f t="shared" si="4"/>
        <v>0</v>
      </c>
    </row>
    <row r="192" spans="1:6" ht="15">
      <c r="A192" s="106" t="s">
        <v>9</v>
      </c>
      <c r="B192" s="114" t="s">
        <v>549</v>
      </c>
      <c r="C192" s="106">
        <f>50.4*0.85*2</f>
        <v>85.67999999999999</v>
      </c>
      <c r="D192" s="106" t="s">
        <v>78</v>
      </c>
      <c r="E192" s="109"/>
      <c r="F192" s="110">
        <f t="shared" si="4"/>
        <v>0</v>
      </c>
    </row>
    <row r="193" spans="1:6" ht="15">
      <c r="A193" s="106"/>
      <c r="B193" s="107"/>
      <c r="C193" s="106"/>
      <c r="D193" s="106"/>
      <c r="E193" s="109"/>
      <c r="F193" s="110"/>
    </row>
    <row r="194" spans="1:6" ht="15">
      <c r="A194" s="106"/>
      <c r="B194" s="107" t="s">
        <v>87</v>
      </c>
      <c r="C194" s="106"/>
      <c r="D194" s="106"/>
      <c r="E194" s="109"/>
      <c r="F194" s="110">
        <f t="shared" si="4"/>
        <v>0</v>
      </c>
    </row>
    <row r="195" spans="1:6" ht="15">
      <c r="A195" s="106" t="s">
        <v>10</v>
      </c>
      <c r="B195" s="114" t="s">
        <v>82</v>
      </c>
      <c r="C195" s="106">
        <f>118*2</f>
        <v>236</v>
      </c>
      <c r="D195" s="106" t="s">
        <v>78</v>
      </c>
      <c r="E195" s="109"/>
      <c r="F195" s="110">
        <f t="shared" si="4"/>
        <v>0</v>
      </c>
    </row>
    <row r="196" spans="1:6" ht="15">
      <c r="A196" s="106"/>
      <c r="B196" s="114"/>
      <c r="C196" s="106"/>
      <c r="D196" s="106"/>
      <c r="E196" s="109"/>
      <c r="F196" s="110">
        <f t="shared" si="4"/>
        <v>0</v>
      </c>
    </row>
    <row r="197" spans="1:6" ht="15">
      <c r="A197" s="106"/>
      <c r="B197" s="107" t="s">
        <v>67</v>
      </c>
      <c r="C197" s="108"/>
      <c r="D197" s="108"/>
      <c r="E197" s="109"/>
      <c r="F197" s="110">
        <f t="shared" si="4"/>
        <v>0</v>
      </c>
    </row>
    <row r="198" spans="1:6" ht="15">
      <c r="A198" s="106" t="s">
        <v>11</v>
      </c>
      <c r="B198" s="114" t="s">
        <v>104</v>
      </c>
      <c r="C198" s="108">
        <f>118*2</f>
        <v>236</v>
      </c>
      <c r="D198" s="108" t="s">
        <v>78</v>
      </c>
      <c r="E198" s="109"/>
      <c r="F198" s="110">
        <f t="shared" si="4"/>
        <v>0</v>
      </c>
    </row>
    <row r="199" spans="1:6" ht="15">
      <c r="A199" s="106"/>
      <c r="B199" s="114"/>
      <c r="C199" s="108"/>
      <c r="D199" s="108"/>
      <c r="E199" s="109"/>
      <c r="F199" s="110"/>
    </row>
    <row r="200" spans="1:6" ht="50.25" customHeight="1">
      <c r="A200" s="106"/>
      <c r="B200" s="132" t="s">
        <v>183</v>
      </c>
      <c r="C200" s="108"/>
      <c r="D200" s="108"/>
      <c r="E200" s="109"/>
      <c r="F200" s="110">
        <f t="shared" si="4"/>
        <v>0</v>
      </c>
    </row>
    <row r="201" spans="1:6" ht="15">
      <c r="A201" s="106"/>
      <c r="B201" s="114"/>
      <c r="C201" s="108"/>
      <c r="D201" s="108"/>
      <c r="E201" s="109"/>
      <c r="F201" s="110">
        <f t="shared" si="4"/>
        <v>0</v>
      </c>
    </row>
    <row r="202" spans="1:6" ht="15">
      <c r="A202" s="106" t="s">
        <v>13</v>
      </c>
      <c r="B202" s="114" t="s">
        <v>105</v>
      </c>
      <c r="C202" s="106">
        <f>SUM(C198)</f>
        <v>236</v>
      </c>
      <c r="D202" s="106" t="s">
        <v>78</v>
      </c>
      <c r="E202" s="109"/>
      <c r="F202" s="110">
        <f t="shared" si="4"/>
        <v>0</v>
      </c>
    </row>
    <row r="203" spans="1:6" ht="15">
      <c r="A203" s="108"/>
      <c r="B203" s="120"/>
      <c r="C203" s="108"/>
      <c r="D203" s="108"/>
      <c r="E203" s="109"/>
      <c r="F203" s="110"/>
    </row>
    <row r="204" spans="1:6" ht="15">
      <c r="A204" s="106"/>
      <c r="B204" s="107" t="s">
        <v>84</v>
      </c>
      <c r="C204" s="106"/>
      <c r="D204" s="106"/>
      <c r="E204" s="109"/>
      <c r="F204" s="110">
        <f aca="true" t="shared" si="5" ref="F204:F209">+C204*E204</f>
        <v>0</v>
      </c>
    </row>
    <row r="205" spans="1:6" ht="15">
      <c r="A205" s="106"/>
      <c r="B205" s="107" t="s">
        <v>83</v>
      </c>
      <c r="C205" s="106"/>
      <c r="D205" s="106"/>
      <c r="E205" s="109"/>
      <c r="F205" s="110">
        <f t="shared" si="5"/>
        <v>0</v>
      </c>
    </row>
    <row r="206" spans="1:6" ht="15">
      <c r="A206" s="106" t="s">
        <v>6</v>
      </c>
      <c r="B206" s="114" t="s">
        <v>192</v>
      </c>
      <c r="C206" s="106">
        <f>SUM(C190)</f>
        <v>36.989999999999995</v>
      </c>
      <c r="D206" s="106" t="s">
        <v>78</v>
      </c>
      <c r="E206" s="109"/>
      <c r="F206" s="110">
        <f t="shared" si="5"/>
        <v>0</v>
      </c>
    </row>
    <row r="207" spans="1:6" ht="15">
      <c r="A207" s="106"/>
      <c r="B207" s="114"/>
      <c r="C207" s="106"/>
      <c r="D207" s="106"/>
      <c r="E207" s="109"/>
      <c r="F207" s="110">
        <f t="shared" si="5"/>
        <v>0</v>
      </c>
    </row>
    <row r="208" spans="1:6" ht="15">
      <c r="A208" s="106"/>
      <c r="B208" s="107" t="s">
        <v>66</v>
      </c>
      <c r="C208" s="106"/>
      <c r="D208" s="106"/>
      <c r="E208" s="109"/>
      <c r="F208" s="110">
        <f t="shared" si="5"/>
        <v>0</v>
      </c>
    </row>
    <row r="209" spans="1:6" ht="15">
      <c r="A209" s="106" t="s">
        <v>7</v>
      </c>
      <c r="B209" s="114" t="s">
        <v>209</v>
      </c>
      <c r="C209" s="106">
        <f>C188</f>
        <v>351.40500000000003</v>
      </c>
      <c r="D209" s="106" t="s">
        <v>78</v>
      </c>
      <c r="E209" s="109"/>
      <c r="F209" s="110">
        <f t="shared" si="5"/>
        <v>0</v>
      </c>
    </row>
    <row r="210" spans="1:6" ht="15">
      <c r="A210" s="106"/>
      <c r="B210" s="114"/>
      <c r="C210" s="106"/>
      <c r="D210" s="106"/>
      <c r="E210" s="109"/>
      <c r="F210" s="110"/>
    </row>
    <row r="211" spans="1:6" ht="15">
      <c r="A211" s="106" t="s">
        <v>8</v>
      </c>
      <c r="B211" s="114" t="s">
        <v>208</v>
      </c>
      <c r="C211" s="106">
        <f>C192</f>
        <v>85.67999999999999</v>
      </c>
      <c r="D211" s="106" t="s">
        <v>78</v>
      </c>
      <c r="E211" s="109"/>
      <c r="F211" s="110">
        <f>+C211*E211</f>
        <v>0</v>
      </c>
    </row>
    <row r="212" spans="1:6" ht="15">
      <c r="A212" s="106"/>
      <c r="B212" s="107"/>
      <c r="C212" s="106"/>
      <c r="D212" s="106"/>
      <c r="E212" s="109"/>
      <c r="F212" s="110">
        <f>+C212*E212</f>
        <v>0</v>
      </c>
    </row>
    <row r="213" spans="1:6" ht="15">
      <c r="A213" s="106"/>
      <c r="B213" s="122" t="s">
        <v>195</v>
      </c>
      <c r="C213" s="106"/>
      <c r="D213" s="106"/>
      <c r="E213" s="109"/>
      <c r="F213" s="133">
        <f>SUM(F182:F212)</f>
        <v>0</v>
      </c>
    </row>
    <row r="214" spans="1:6" ht="15">
      <c r="A214" s="106"/>
      <c r="B214" s="122"/>
      <c r="C214" s="106"/>
      <c r="D214" s="106"/>
      <c r="E214" s="109"/>
      <c r="F214" s="133"/>
    </row>
    <row r="215" spans="1:6" ht="15">
      <c r="A215" s="106"/>
      <c r="B215" s="122" t="s">
        <v>210</v>
      </c>
      <c r="C215" s="106"/>
      <c r="D215" s="106"/>
      <c r="E215" s="109"/>
      <c r="F215" s="133"/>
    </row>
    <row r="216" spans="1:6" ht="15">
      <c r="A216" s="106"/>
      <c r="B216" s="122"/>
      <c r="C216" s="106"/>
      <c r="D216" s="106"/>
      <c r="E216" s="109"/>
      <c r="F216" s="133"/>
    </row>
    <row r="217" spans="1:6" ht="30">
      <c r="A217" s="111" t="s">
        <v>6</v>
      </c>
      <c r="B217" s="134" t="s">
        <v>550</v>
      </c>
      <c r="C217" s="111">
        <v>1</v>
      </c>
      <c r="D217" s="111" t="s">
        <v>143</v>
      </c>
      <c r="E217" s="131"/>
      <c r="F217" s="135"/>
    </row>
    <row r="218" spans="1:6" ht="15">
      <c r="A218" s="106"/>
      <c r="B218" s="122"/>
      <c r="C218" s="106"/>
      <c r="D218" s="106"/>
      <c r="E218" s="109"/>
      <c r="F218" s="136"/>
    </row>
    <row r="219" spans="1:6" ht="15.75" customHeight="1">
      <c r="A219" s="108" t="s">
        <v>7</v>
      </c>
      <c r="B219" s="138" t="s">
        <v>567</v>
      </c>
      <c r="C219" s="111">
        <v>1</v>
      </c>
      <c r="D219" s="111" t="s">
        <v>143</v>
      </c>
      <c r="E219" s="131"/>
      <c r="F219" s="113"/>
    </row>
    <row r="220" spans="1:6" ht="15.75" customHeight="1">
      <c r="A220" s="108"/>
      <c r="B220" s="138"/>
      <c r="C220" s="111"/>
      <c r="D220" s="111"/>
      <c r="E220" s="131"/>
      <c r="F220" s="113"/>
    </row>
    <row r="221" spans="1:6" ht="36" customHeight="1">
      <c r="A221" s="108" t="s">
        <v>8</v>
      </c>
      <c r="B221" s="138" t="s">
        <v>569</v>
      </c>
      <c r="C221" s="111">
        <v>1</v>
      </c>
      <c r="D221" s="111" t="s">
        <v>143</v>
      </c>
      <c r="E221" s="131"/>
      <c r="F221" s="113"/>
    </row>
    <row r="222" spans="1:6" ht="18" customHeight="1">
      <c r="A222" s="108"/>
      <c r="B222" s="138"/>
      <c r="C222" s="111"/>
      <c r="D222" s="111"/>
      <c r="E222" s="131"/>
      <c r="F222" s="113"/>
    </row>
    <row r="223" spans="1:6" s="144" customFormat="1" ht="36" customHeight="1">
      <c r="A223" s="221" t="s">
        <v>9</v>
      </c>
      <c r="B223" s="138" t="s">
        <v>568</v>
      </c>
      <c r="C223" s="111">
        <v>1</v>
      </c>
      <c r="D223" s="111" t="s">
        <v>143</v>
      </c>
      <c r="E223" s="131"/>
      <c r="F223" s="113"/>
    </row>
    <row r="224" spans="1:6" ht="15">
      <c r="A224" s="108"/>
      <c r="B224" s="137"/>
      <c r="C224" s="108"/>
      <c r="D224" s="108"/>
      <c r="E224" s="109"/>
      <c r="F224" s="110"/>
    </row>
    <row r="225" spans="1:6" ht="15">
      <c r="A225" s="108"/>
      <c r="B225" s="139" t="s">
        <v>212</v>
      </c>
      <c r="C225" s="108"/>
      <c r="D225" s="108"/>
      <c r="E225" s="109"/>
      <c r="F225" s="105">
        <f>SUM(F217:F224)</f>
        <v>0</v>
      </c>
    </row>
    <row r="226" spans="1:6" ht="15">
      <c r="A226" s="108"/>
      <c r="B226" s="120"/>
      <c r="C226" s="108"/>
      <c r="D226" s="108"/>
      <c r="E226" s="109"/>
      <c r="F226" s="110"/>
    </row>
    <row r="227" spans="1:6" ht="15">
      <c r="A227" s="103" t="s">
        <v>0</v>
      </c>
      <c r="B227" s="103" t="s">
        <v>1</v>
      </c>
      <c r="C227" s="103"/>
      <c r="D227" s="103"/>
      <c r="E227" s="104"/>
      <c r="F227" s="105" t="s">
        <v>220</v>
      </c>
    </row>
    <row r="228" spans="1:6" ht="15">
      <c r="A228" s="103"/>
      <c r="B228" s="121" t="s">
        <v>219</v>
      </c>
      <c r="C228" s="103"/>
      <c r="D228" s="103"/>
      <c r="E228" s="104"/>
      <c r="F228" s="105"/>
    </row>
    <row r="229" spans="1:6" ht="15">
      <c r="A229" s="106"/>
      <c r="B229" s="114"/>
      <c r="C229" s="108"/>
      <c r="D229" s="108"/>
      <c r="E229" s="109"/>
      <c r="F229" s="110"/>
    </row>
    <row r="230" spans="1:6" ht="15">
      <c r="A230" s="106"/>
      <c r="B230" s="114"/>
      <c r="C230" s="108"/>
      <c r="D230" s="108"/>
      <c r="E230" s="109"/>
      <c r="F230" s="110"/>
    </row>
    <row r="231" spans="1:6" ht="15">
      <c r="A231" s="106"/>
      <c r="B231" s="107" t="s">
        <v>211</v>
      </c>
      <c r="C231" s="108"/>
      <c r="D231" s="108"/>
      <c r="E231" s="109"/>
      <c r="F231" s="110"/>
    </row>
    <row r="232" spans="1:6" ht="15">
      <c r="A232" s="106"/>
      <c r="B232" s="114"/>
      <c r="C232" s="108"/>
      <c r="D232" s="108"/>
      <c r="E232" s="109"/>
      <c r="F232" s="110"/>
    </row>
    <row r="233" spans="1:6" ht="15">
      <c r="A233" s="106"/>
      <c r="B233" s="121" t="s">
        <v>68</v>
      </c>
      <c r="C233" s="140" t="s">
        <v>69</v>
      </c>
      <c r="D233" s="140"/>
      <c r="E233" s="109"/>
      <c r="F233" s="110"/>
    </row>
    <row r="234" spans="1:6" ht="15">
      <c r="A234" s="106"/>
      <c r="B234" s="114"/>
      <c r="C234" s="108"/>
      <c r="D234" s="108"/>
      <c r="E234" s="109"/>
      <c r="F234" s="110"/>
    </row>
    <row r="235" spans="1:6" ht="15">
      <c r="A235" s="106"/>
      <c r="B235" s="114"/>
      <c r="C235" s="108"/>
      <c r="D235" s="108"/>
      <c r="E235" s="109"/>
      <c r="F235" s="110"/>
    </row>
    <row r="236" spans="1:6" ht="15">
      <c r="A236" s="103" t="s">
        <v>6</v>
      </c>
      <c r="B236" s="121" t="s">
        <v>70</v>
      </c>
      <c r="C236" s="108">
        <v>1</v>
      </c>
      <c r="D236" s="108"/>
      <c r="E236" s="109"/>
      <c r="F236" s="110">
        <f>SUM(F62)</f>
        <v>0</v>
      </c>
    </row>
    <row r="237" spans="1:6" ht="15">
      <c r="A237" s="103"/>
      <c r="B237" s="121"/>
      <c r="C237" s="108"/>
      <c r="D237" s="108"/>
      <c r="E237" s="109"/>
      <c r="F237" s="110"/>
    </row>
    <row r="238" spans="1:6" ht="15">
      <c r="A238" s="103"/>
      <c r="B238" s="121"/>
      <c r="C238" s="108"/>
      <c r="D238" s="108"/>
      <c r="E238" s="109"/>
      <c r="F238" s="110"/>
    </row>
    <row r="239" spans="1:6" ht="15">
      <c r="A239" s="103" t="s">
        <v>7</v>
      </c>
      <c r="B239" s="121" t="s">
        <v>71</v>
      </c>
      <c r="C239" s="106">
        <v>2</v>
      </c>
      <c r="D239" s="108"/>
      <c r="E239" s="109"/>
      <c r="F239" s="110">
        <f>+F85</f>
        <v>0</v>
      </c>
    </row>
    <row r="240" spans="1:6" ht="15">
      <c r="A240" s="103"/>
      <c r="B240" s="121"/>
      <c r="C240" s="106"/>
      <c r="D240" s="106"/>
      <c r="E240" s="109"/>
      <c r="F240" s="110"/>
    </row>
    <row r="241" spans="1:6" ht="15">
      <c r="A241" s="103"/>
      <c r="B241" s="121"/>
      <c r="C241" s="106"/>
      <c r="D241" s="106"/>
      <c r="E241" s="109"/>
      <c r="F241" s="110"/>
    </row>
    <row r="242" spans="1:6" ht="15">
      <c r="A242" s="103" t="s">
        <v>8</v>
      </c>
      <c r="B242" s="121" t="s">
        <v>72</v>
      </c>
      <c r="C242" s="106">
        <v>3</v>
      </c>
      <c r="D242" s="108"/>
      <c r="E242" s="109"/>
      <c r="F242" s="110">
        <f>+F99</f>
        <v>0</v>
      </c>
    </row>
    <row r="243" spans="1:6" ht="15">
      <c r="A243" s="103"/>
      <c r="B243" s="121"/>
      <c r="C243" s="106"/>
      <c r="D243" s="106"/>
      <c r="E243" s="109"/>
      <c r="F243" s="110"/>
    </row>
    <row r="244" spans="1:6" ht="15">
      <c r="A244" s="103"/>
      <c r="B244" s="107"/>
      <c r="C244" s="106"/>
      <c r="D244" s="106"/>
      <c r="E244" s="109"/>
      <c r="F244" s="110"/>
    </row>
    <row r="245" spans="1:6" ht="15">
      <c r="A245" s="103" t="s">
        <v>9</v>
      </c>
      <c r="B245" s="121" t="s">
        <v>73</v>
      </c>
      <c r="C245" s="106">
        <v>4</v>
      </c>
      <c r="D245" s="108"/>
      <c r="E245" s="109"/>
      <c r="F245" s="110">
        <f>F121</f>
        <v>0</v>
      </c>
    </row>
    <row r="246" spans="1:6" ht="15">
      <c r="A246" s="103"/>
      <c r="B246" s="121"/>
      <c r="C246" s="106"/>
      <c r="D246" s="106"/>
      <c r="E246" s="109"/>
      <c r="F246" s="110"/>
    </row>
    <row r="247" spans="1:6" ht="15">
      <c r="A247" s="103"/>
      <c r="B247" s="121"/>
      <c r="C247" s="106"/>
      <c r="D247" s="106"/>
      <c r="E247" s="109"/>
      <c r="F247" s="110"/>
    </row>
    <row r="248" spans="1:6" ht="15">
      <c r="A248" s="103" t="s">
        <v>10</v>
      </c>
      <c r="B248" s="121" t="s">
        <v>74</v>
      </c>
      <c r="C248" s="106">
        <v>5</v>
      </c>
      <c r="D248" s="108"/>
      <c r="E248" s="109"/>
      <c r="F248" s="110">
        <f>SUM(F151)</f>
        <v>0</v>
      </c>
    </row>
    <row r="249" spans="1:6" ht="15">
      <c r="A249" s="103"/>
      <c r="B249" s="121"/>
      <c r="C249" s="106"/>
      <c r="D249" s="106"/>
      <c r="E249" s="109"/>
      <c r="F249" s="110"/>
    </row>
    <row r="250" spans="1:6" ht="15">
      <c r="A250" s="103"/>
      <c r="B250" s="121"/>
      <c r="C250" s="106"/>
      <c r="D250" s="106"/>
      <c r="E250" s="109"/>
      <c r="F250" s="110"/>
    </row>
    <row r="251" spans="1:6" ht="15">
      <c r="A251" s="103" t="s">
        <v>11</v>
      </c>
      <c r="B251" s="121" t="s">
        <v>75</v>
      </c>
      <c r="C251" s="106">
        <v>6</v>
      </c>
      <c r="D251" s="108"/>
      <c r="E251" s="109"/>
      <c r="F251" s="110">
        <f>SUM(F176)</f>
        <v>0</v>
      </c>
    </row>
    <row r="252" spans="1:6" ht="15">
      <c r="A252" s="103"/>
      <c r="B252" s="107"/>
      <c r="C252" s="106"/>
      <c r="D252" s="106"/>
      <c r="E252" s="109"/>
      <c r="F252" s="110"/>
    </row>
    <row r="253" spans="1:6" ht="15">
      <c r="A253" s="103"/>
      <c r="B253" s="121"/>
      <c r="C253" s="106"/>
      <c r="D253" s="106"/>
      <c r="E253" s="109"/>
      <c r="F253" s="110"/>
    </row>
    <row r="254" spans="1:6" ht="15">
      <c r="A254" s="103" t="s">
        <v>12</v>
      </c>
      <c r="B254" s="121" t="s">
        <v>76</v>
      </c>
      <c r="C254" s="106">
        <v>7</v>
      </c>
      <c r="D254" s="108"/>
      <c r="E254" s="109"/>
      <c r="F254" s="110">
        <f>SUM(F213)</f>
        <v>0</v>
      </c>
    </row>
    <row r="255" spans="1:6" ht="15">
      <c r="A255" s="103"/>
      <c r="B255" s="121"/>
      <c r="C255" s="106"/>
      <c r="D255" s="106"/>
      <c r="E255" s="109"/>
      <c r="F255" s="105"/>
    </row>
    <row r="256" spans="1:6" ht="15">
      <c r="A256" s="103" t="s">
        <v>13</v>
      </c>
      <c r="B256" s="121" t="s">
        <v>213</v>
      </c>
      <c r="C256" s="106"/>
      <c r="D256" s="106"/>
      <c r="E256" s="109"/>
      <c r="F256" s="105">
        <f>SUM(F225)</f>
        <v>0</v>
      </c>
    </row>
    <row r="257" spans="1:6" ht="15">
      <c r="A257" s="103"/>
      <c r="B257" s="121"/>
      <c r="C257" s="106"/>
      <c r="D257" s="106"/>
      <c r="E257" s="109"/>
      <c r="F257" s="105"/>
    </row>
    <row r="258" spans="1:6" ht="15">
      <c r="A258" s="108"/>
      <c r="B258" s="122" t="s">
        <v>197</v>
      </c>
      <c r="C258" s="108"/>
      <c r="D258" s="108"/>
      <c r="E258" s="109"/>
      <c r="F258" s="105">
        <f>SUM(F236:F256)</f>
        <v>0</v>
      </c>
    </row>
    <row r="259" spans="1:6" ht="15">
      <c r="A259" s="141"/>
      <c r="B259" s="141"/>
      <c r="C259" s="141"/>
      <c r="D259" s="141"/>
      <c r="E259" s="142"/>
      <c r="F259" s="142"/>
    </row>
  </sheetData>
  <sheetProtection/>
  <mergeCells count="1">
    <mergeCell ref="A1:F1"/>
  </mergeCells>
  <printOptions/>
  <pageMargins left="0.7" right="0.7" top="0.75" bottom="0.75" header="0.3" footer="0.3"/>
  <pageSetup horizontalDpi="600" verticalDpi="600" orientation="portrait" paperSize="9" scale="57" r:id="rId1"/>
  <rowBreaks count="4" manualBreakCount="4">
    <brk id="64" max="5" man="1"/>
    <brk id="122" max="5" man="1"/>
    <brk id="200" max="5" man="1"/>
    <brk id="259" max="5" man="1"/>
  </rowBreaks>
</worksheet>
</file>

<file path=xl/worksheets/sheet3.xml><?xml version="1.0" encoding="utf-8"?>
<worksheet xmlns="http://schemas.openxmlformats.org/spreadsheetml/2006/main" xmlns:r="http://schemas.openxmlformats.org/officeDocument/2006/relationships">
  <dimension ref="A1:F65"/>
  <sheetViews>
    <sheetView view="pageBreakPreview" zoomScale="110" zoomScaleSheetLayoutView="110" zoomScalePageLayoutView="0" workbookViewId="0" topLeftCell="A49">
      <selection activeCell="F65" sqref="F65"/>
    </sheetView>
  </sheetViews>
  <sheetFormatPr defaultColWidth="9.140625" defaultRowHeight="12.75"/>
  <cols>
    <col min="1" max="1" width="6.7109375" style="0" customWidth="1"/>
    <col min="2" max="2" width="34.28125" style="0" customWidth="1"/>
    <col min="3" max="3" width="10.421875" style="0" customWidth="1"/>
    <col min="4" max="4" width="10.28125" style="0" customWidth="1"/>
    <col min="5" max="5" width="10.421875" style="0" customWidth="1"/>
    <col min="6" max="6" width="10.57421875" style="0" customWidth="1"/>
  </cols>
  <sheetData>
    <row r="1" spans="1:6" ht="12.75">
      <c r="A1" s="32"/>
      <c r="B1" s="32"/>
      <c r="C1" s="34" t="s">
        <v>165</v>
      </c>
      <c r="D1" s="34" t="s">
        <v>166</v>
      </c>
      <c r="E1" s="34" t="s">
        <v>161</v>
      </c>
      <c r="F1" s="34" t="s">
        <v>180</v>
      </c>
    </row>
    <row r="2" spans="1:6" ht="29.25" customHeight="1">
      <c r="A2" s="33" t="s">
        <v>143</v>
      </c>
      <c r="B2" s="33" t="s">
        <v>156</v>
      </c>
      <c r="C2" s="32"/>
      <c r="D2" s="32"/>
      <c r="E2" s="32"/>
      <c r="F2" s="32"/>
    </row>
    <row r="3" spans="1:6" ht="39">
      <c r="A3" s="1"/>
      <c r="B3" s="2" t="s">
        <v>107</v>
      </c>
      <c r="C3" s="3"/>
      <c r="D3" s="1"/>
      <c r="E3" s="3"/>
      <c r="F3" s="1"/>
    </row>
    <row r="4" spans="1:6" ht="52.5">
      <c r="A4" s="1" t="s">
        <v>6</v>
      </c>
      <c r="B4" s="2" t="s">
        <v>108</v>
      </c>
      <c r="C4" s="6">
        <v>22.5</v>
      </c>
      <c r="D4" s="5" t="s">
        <v>109</v>
      </c>
      <c r="E4" s="6">
        <v>2</v>
      </c>
      <c r="F4" s="6">
        <f>C4*E4</f>
        <v>45</v>
      </c>
    </row>
    <row r="5" spans="1:6" ht="12.75">
      <c r="A5" s="1"/>
      <c r="B5" s="2"/>
      <c r="C5" s="7"/>
      <c r="D5" s="1"/>
      <c r="E5" s="7"/>
      <c r="F5" s="6">
        <f aca="true" t="shared" si="0" ref="F5:F61">C5*E5</f>
        <v>0</v>
      </c>
    </row>
    <row r="6" spans="1:6" ht="54.75" customHeight="1">
      <c r="A6" s="8" t="s">
        <v>7</v>
      </c>
      <c r="B6" s="2" t="s">
        <v>110</v>
      </c>
      <c r="C6" s="6">
        <v>15</v>
      </c>
      <c r="D6" s="5" t="s">
        <v>109</v>
      </c>
      <c r="E6" s="6">
        <v>2</v>
      </c>
      <c r="F6" s="6">
        <f t="shared" si="0"/>
        <v>30</v>
      </c>
    </row>
    <row r="7" spans="1:6" ht="12.75">
      <c r="A7" s="1"/>
      <c r="B7" s="2"/>
      <c r="C7" s="7"/>
      <c r="D7" s="1"/>
      <c r="E7" s="7"/>
      <c r="F7" s="6">
        <f t="shared" si="0"/>
        <v>0</v>
      </c>
    </row>
    <row r="8" spans="1:6" ht="12.75">
      <c r="A8" s="1"/>
      <c r="B8" s="2" t="s">
        <v>111</v>
      </c>
      <c r="C8" s="9"/>
      <c r="D8" s="1"/>
      <c r="E8" s="9"/>
      <c r="F8" s="6">
        <f t="shared" si="0"/>
        <v>0</v>
      </c>
    </row>
    <row r="9" spans="1:6" ht="12.75">
      <c r="A9" s="1"/>
      <c r="B9" s="10"/>
      <c r="C9" s="7"/>
      <c r="D9" s="1"/>
      <c r="E9" s="7"/>
      <c r="F9" s="6">
        <f t="shared" si="0"/>
        <v>0</v>
      </c>
    </row>
    <row r="10" spans="1:6" ht="26.25">
      <c r="A10" s="1" t="s">
        <v>8</v>
      </c>
      <c r="B10" s="2" t="s">
        <v>112</v>
      </c>
      <c r="C10" s="6">
        <v>1.88</v>
      </c>
      <c r="D10" s="5" t="s">
        <v>109</v>
      </c>
      <c r="E10" s="6">
        <v>122</v>
      </c>
      <c r="F10" s="6">
        <f t="shared" si="0"/>
        <v>229.35999999999999</v>
      </c>
    </row>
    <row r="11" spans="1:6" ht="12.75">
      <c r="A11" s="1"/>
      <c r="B11" s="2" t="s">
        <v>113</v>
      </c>
      <c r="C11" s="3"/>
      <c r="D11" s="1"/>
      <c r="E11" s="3"/>
      <c r="F11" s="6">
        <f t="shared" si="0"/>
        <v>0</v>
      </c>
    </row>
    <row r="12" spans="1:6" ht="26.25">
      <c r="A12" s="11"/>
      <c r="B12" s="12" t="s">
        <v>114</v>
      </c>
      <c r="C12" s="13"/>
      <c r="D12" s="11"/>
      <c r="E12" s="13"/>
      <c r="F12" s="6">
        <f t="shared" si="0"/>
        <v>0</v>
      </c>
    </row>
    <row r="13" spans="1:6" ht="26.25">
      <c r="A13" s="1"/>
      <c r="B13" s="10" t="s">
        <v>115</v>
      </c>
      <c r="C13" s="7"/>
      <c r="D13" s="1"/>
      <c r="E13" s="7"/>
      <c r="F13" s="6">
        <f t="shared" si="0"/>
        <v>0</v>
      </c>
    </row>
    <row r="14" spans="1:6" ht="12.75">
      <c r="A14" s="1"/>
      <c r="B14" s="14"/>
      <c r="C14" s="7"/>
      <c r="D14" s="1"/>
      <c r="E14" s="7"/>
      <c r="F14" s="6">
        <f t="shared" si="0"/>
        <v>0</v>
      </c>
    </row>
    <row r="15" spans="1:6" ht="66">
      <c r="A15" s="1" t="s">
        <v>9</v>
      </c>
      <c r="B15" s="2" t="s">
        <v>116</v>
      </c>
      <c r="C15" s="6">
        <v>130</v>
      </c>
      <c r="D15" s="5" t="s">
        <v>117</v>
      </c>
      <c r="E15" s="6">
        <v>3</v>
      </c>
      <c r="F15" s="6">
        <f t="shared" si="0"/>
        <v>390</v>
      </c>
    </row>
    <row r="16" spans="1:6" ht="26.25">
      <c r="A16" s="15" t="s">
        <v>10</v>
      </c>
      <c r="B16" s="30" t="s">
        <v>118</v>
      </c>
      <c r="C16" s="4"/>
      <c r="D16" s="4"/>
      <c r="E16" s="4"/>
      <c r="F16" s="6">
        <f t="shared" si="0"/>
        <v>0</v>
      </c>
    </row>
    <row r="17" spans="1:6" ht="12.75">
      <c r="A17" s="4"/>
      <c r="B17" s="4"/>
      <c r="C17" s="4"/>
      <c r="D17" s="4"/>
      <c r="E17" s="4"/>
      <c r="F17" s="6">
        <f t="shared" si="0"/>
        <v>0</v>
      </c>
    </row>
    <row r="18" spans="1:6" ht="69" customHeight="1">
      <c r="A18" s="17"/>
      <c r="B18" s="17" t="s">
        <v>119</v>
      </c>
      <c r="C18" s="17"/>
      <c r="D18" s="17"/>
      <c r="E18" s="17"/>
      <c r="F18" s="6">
        <f t="shared" si="0"/>
        <v>0</v>
      </c>
    </row>
    <row r="19" spans="1:6" ht="12.75">
      <c r="A19" s="4"/>
      <c r="B19" s="4"/>
      <c r="C19" s="4"/>
      <c r="D19" s="4"/>
      <c r="E19" s="4"/>
      <c r="F19" s="6">
        <f t="shared" si="0"/>
        <v>0</v>
      </c>
    </row>
    <row r="20" spans="1:6" ht="12.75">
      <c r="A20" s="18" t="s">
        <v>11</v>
      </c>
      <c r="B20" s="4" t="s">
        <v>120</v>
      </c>
      <c r="C20" s="6">
        <v>43.75</v>
      </c>
      <c r="D20" s="5" t="s">
        <v>121</v>
      </c>
      <c r="E20" s="6">
        <v>18</v>
      </c>
      <c r="F20" s="6">
        <f t="shared" si="0"/>
        <v>787.5</v>
      </c>
    </row>
    <row r="21" spans="1:6" ht="12.75">
      <c r="A21" s="4"/>
      <c r="B21" s="4"/>
      <c r="C21" s="4"/>
      <c r="D21" s="4"/>
      <c r="E21" s="4"/>
      <c r="F21" s="6">
        <f t="shared" si="0"/>
        <v>0</v>
      </c>
    </row>
    <row r="22" spans="1:6" ht="26.25">
      <c r="A22" s="4"/>
      <c r="B22" s="17" t="s">
        <v>122</v>
      </c>
      <c r="C22" s="4"/>
      <c r="D22" s="4"/>
      <c r="E22" s="4"/>
      <c r="F22" s="6">
        <f t="shared" si="0"/>
        <v>0</v>
      </c>
    </row>
    <row r="23" spans="1:6" ht="12.75">
      <c r="A23" s="4"/>
      <c r="B23" s="4"/>
      <c r="C23" s="4"/>
      <c r="D23" s="4"/>
      <c r="E23" s="4"/>
      <c r="F23" s="6">
        <f t="shared" si="0"/>
        <v>0</v>
      </c>
    </row>
    <row r="24" spans="1:6" ht="52.5">
      <c r="A24" s="19" t="s">
        <v>12</v>
      </c>
      <c r="B24" s="17" t="s">
        <v>123</v>
      </c>
      <c r="C24" s="6">
        <v>62.5</v>
      </c>
      <c r="D24" s="5" t="s">
        <v>121</v>
      </c>
      <c r="E24" s="6">
        <v>5</v>
      </c>
      <c r="F24" s="6">
        <f t="shared" si="0"/>
        <v>312.5</v>
      </c>
    </row>
    <row r="25" spans="1:6" ht="12.75">
      <c r="A25" s="4"/>
      <c r="B25" s="4" t="s">
        <v>111</v>
      </c>
      <c r="C25" s="4"/>
      <c r="D25" s="4"/>
      <c r="E25" s="4"/>
      <c r="F25" s="6">
        <f t="shared" si="0"/>
        <v>0</v>
      </c>
    </row>
    <row r="26" spans="1:6" ht="52.5">
      <c r="A26" s="19" t="s">
        <v>13</v>
      </c>
      <c r="B26" s="17" t="s">
        <v>124</v>
      </c>
      <c r="C26" s="6">
        <v>1.6</v>
      </c>
      <c r="D26" s="5" t="s">
        <v>109</v>
      </c>
      <c r="E26" s="6">
        <v>122</v>
      </c>
      <c r="F26" s="6">
        <f t="shared" si="0"/>
        <v>195.20000000000002</v>
      </c>
    </row>
    <row r="27" spans="1:6" ht="12.75">
      <c r="A27" s="4"/>
      <c r="B27" s="4"/>
      <c r="C27" s="4"/>
      <c r="D27" s="4"/>
      <c r="E27" s="4"/>
      <c r="F27" s="6">
        <f t="shared" si="0"/>
        <v>0</v>
      </c>
    </row>
    <row r="28" spans="1:6" ht="26.25">
      <c r="A28" s="4"/>
      <c r="B28" s="31" t="s">
        <v>114</v>
      </c>
      <c r="C28" s="4"/>
      <c r="D28" s="4"/>
      <c r="E28" s="4"/>
      <c r="F28" s="6">
        <f t="shared" si="0"/>
        <v>0</v>
      </c>
    </row>
    <row r="29" spans="1:6" ht="12.75">
      <c r="A29" s="4"/>
      <c r="B29" s="4"/>
      <c r="C29" s="4"/>
      <c r="D29" s="4"/>
      <c r="E29" s="4"/>
      <c r="F29" s="6">
        <f t="shared" si="0"/>
        <v>0</v>
      </c>
    </row>
    <row r="30" spans="1:6" ht="26.25">
      <c r="A30" s="4"/>
      <c r="B30" s="17" t="s">
        <v>115</v>
      </c>
      <c r="C30" s="4"/>
      <c r="D30" s="4"/>
      <c r="E30" s="4"/>
      <c r="F30" s="6">
        <f t="shared" si="0"/>
        <v>0</v>
      </c>
    </row>
    <row r="31" spans="1:6" ht="12.75">
      <c r="A31" s="4"/>
      <c r="B31" s="4"/>
      <c r="C31" s="4"/>
      <c r="D31" s="4"/>
      <c r="E31" s="4"/>
      <c r="F31" s="6">
        <f t="shared" si="0"/>
        <v>0</v>
      </c>
    </row>
    <row r="32" spans="1:6" ht="52.5">
      <c r="A32" s="19" t="s">
        <v>16</v>
      </c>
      <c r="B32" s="20" t="s">
        <v>125</v>
      </c>
      <c r="C32" s="6">
        <v>130</v>
      </c>
      <c r="D32" s="5" t="s">
        <v>117</v>
      </c>
      <c r="E32" s="6">
        <v>3</v>
      </c>
      <c r="F32" s="6">
        <f t="shared" si="0"/>
        <v>390</v>
      </c>
    </row>
    <row r="33" spans="1:6" ht="26.25">
      <c r="A33" s="18" t="s">
        <v>14</v>
      </c>
      <c r="B33" s="20" t="s">
        <v>118</v>
      </c>
      <c r="C33" s="6">
        <v>12.5</v>
      </c>
      <c r="D33" s="5" t="s">
        <v>126</v>
      </c>
      <c r="E33" s="6">
        <v>2</v>
      </c>
      <c r="F33" s="6">
        <f t="shared" si="0"/>
        <v>25</v>
      </c>
    </row>
    <row r="34" spans="1:6" ht="12.75">
      <c r="A34" s="4"/>
      <c r="B34" s="4"/>
      <c r="C34" s="6"/>
      <c r="D34" s="5"/>
      <c r="E34" s="6"/>
      <c r="F34" s="6">
        <f t="shared" si="0"/>
        <v>0</v>
      </c>
    </row>
    <row r="35" spans="1:6" ht="26.25">
      <c r="A35" s="19" t="s">
        <v>15</v>
      </c>
      <c r="B35" s="20" t="s">
        <v>127</v>
      </c>
      <c r="C35" s="22">
        <v>12.5</v>
      </c>
      <c r="D35" s="23" t="s">
        <v>121</v>
      </c>
      <c r="E35" s="22">
        <v>4</v>
      </c>
      <c r="F35" s="6">
        <f t="shared" si="0"/>
        <v>50</v>
      </c>
    </row>
    <row r="36" spans="1:6" ht="26.25">
      <c r="A36" s="18" t="s">
        <v>45</v>
      </c>
      <c r="B36" s="20" t="s">
        <v>128</v>
      </c>
      <c r="C36" s="24">
        <v>3</v>
      </c>
      <c r="D36" s="5" t="s">
        <v>121</v>
      </c>
      <c r="E36" s="24">
        <v>122</v>
      </c>
      <c r="F36" s="6">
        <f t="shared" si="0"/>
        <v>366</v>
      </c>
    </row>
    <row r="37" spans="1:6" ht="12.75">
      <c r="A37" s="18" t="s">
        <v>62</v>
      </c>
      <c r="B37" s="21" t="s">
        <v>129</v>
      </c>
      <c r="C37" s="6">
        <v>4</v>
      </c>
      <c r="D37" s="5" t="s">
        <v>130</v>
      </c>
      <c r="E37" s="6">
        <v>14</v>
      </c>
      <c r="F37" s="6">
        <f t="shared" si="0"/>
        <v>56</v>
      </c>
    </row>
    <row r="38" spans="1:6" ht="12.75">
      <c r="A38" s="18"/>
      <c r="B38" s="4"/>
      <c r="C38" s="4"/>
      <c r="D38" s="4"/>
      <c r="E38" s="4"/>
      <c r="F38" s="6">
        <f t="shared" si="0"/>
        <v>0</v>
      </c>
    </row>
    <row r="39" spans="1:6" ht="66">
      <c r="A39" s="19" t="s">
        <v>131</v>
      </c>
      <c r="B39" s="20" t="s">
        <v>132</v>
      </c>
      <c r="C39" s="24">
        <v>1</v>
      </c>
      <c r="D39" s="24" t="s">
        <v>133</v>
      </c>
      <c r="E39" s="24">
        <v>100</v>
      </c>
      <c r="F39" s="6">
        <f t="shared" si="0"/>
        <v>100</v>
      </c>
    </row>
    <row r="40" spans="1:6" ht="39">
      <c r="A40" s="19" t="s">
        <v>134</v>
      </c>
      <c r="B40" s="20" t="s">
        <v>135</v>
      </c>
      <c r="C40" s="6">
        <v>12</v>
      </c>
      <c r="D40" s="5" t="s">
        <v>126</v>
      </c>
      <c r="E40" s="6">
        <v>15</v>
      </c>
      <c r="F40" s="6">
        <f t="shared" si="0"/>
        <v>180</v>
      </c>
    </row>
    <row r="41" spans="1:6" ht="12.75">
      <c r="A41" s="18"/>
      <c r="B41" s="4"/>
      <c r="C41" s="4"/>
      <c r="D41" s="4"/>
      <c r="E41" s="4"/>
      <c r="F41" s="6">
        <f t="shared" si="0"/>
        <v>0</v>
      </c>
    </row>
    <row r="42" spans="1:6" ht="12.75">
      <c r="A42" s="18"/>
      <c r="B42" s="15" t="s">
        <v>111</v>
      </c>
      <c r="C42" s="18"/>
      <c r="D42" s="18"/>
      <c r="E42" s="18"/>
      <c r="F42" s="6">
        <f t="shared" si="0"/>
        <v>0</v>
      </c>
    </row>
    <row r="43" spans="1:6" ht="12.75">
      <c r="A43" s="18"/>
      <c r="B43" s="4"/>
      <c r="C43" s="4"/>
      <c r="D43" s="4"/>
      <c r="E43" s="4"/>
      <c r="F43" s="6">
        <f t="shared" si="0"/>
        <v>0</v>
      </c>
    </row>
    <row r="44" spans="1:6" ht="39">
      <c r="A44" s="19" t="s">
        <v>136</v>
      </c>
      <c r="B44" s="20" t="s">
        <v>135</v>
      </c>
      <c r="C44" s="24">
        <v>12</v>
      </c>
      <c r="D44" s="24" t="s">
        <v>126</v>
      </c>
      <c r="E44" s="24">
        <v>15</v>
      </c>
      <c r="F44" s="6">
        <f t="shared" si="0"/>
        <v>180</v>
      </c>
    </row>
    <row r="45" spans="1:6" ht="12.75">
      <c r="A45" s="4"/>
      <c r="B45" s="4"/>
      <c r="C45" s="4"/>
      <c r="D45" s="4"/>
      <c r="E45" s="4"/>
      <c r="F45" s="6">
        <f t="shared" si="0"/>
        <v>0</v>
      </c>
    </row>
    <row r="46" spans="1:6" ht="12.75">
      <c r="A46" s="18"/>
      <c r="B46" s="15" t="s">
        <v>111</v>
      </c>
      <c r="C46" s="18"/>
      <c r="D46" s="18"/>
      <c r="E46" s="18"/>
      <c r="F46" s="6">
        <f t="shared" si="0"/>
        <v>0</v>
      </c>
    </row>
    <row r="47" spans="1:6" ht="39">
      <c r="A47" s="19" t="s">
        <v>137</v>
      </c>
      <c r="B47" s="20" t="s">
        <v>138</v>
      </c>
      <c r="C47" s="6">
        <v>0.3</v>
      </c>
      <c r="D47" s="5" t="s">
        <v>109</v>
      </c>
      <c r="E47" s="6">
        <v>200</v>
      </c>
      <c r="F47" s="6">
        <f t="shared" si="0"/>
        <v>60</v>
      </c>
    </row>
    <row r="48" spans="1:6" ht="66">
      <c r="A48" s="19" t="s">
        <v>139</v>
      </c>
      <c r="B48" s="17" t="s">
        <v>140</v>
      </c>
      <c r="C48" s="6">
        <v>22</v>
      </c>
      <c r="D48" s="5" t="s">
        <v>117</v>
      </c>
      <c r="E48" s="6">
        <v>2</v>
      </c>
      <c r="F48" s="6">
        <f t="shared" si="0"/>
        <v>44</v>
      </c>
    </row>
    <row r="49" spans="1:6" ht="66">
      <c r="A49" s="19" t="s">
        <v>141</v>
      </c>
      <c r="B49" s="17" t="s">
        <v>142</v>
      </c>
      <c r="C49" s="6">
        <v>1</v>
      </c>
      <c r="D49" s="5" t="s">
        <v>143</v>
      </c>
      <c r="E49" s="6">
        <v>50</v>
      </c>
      <c r="F49" s="6">
        <f t="shared" si="0"/>
        <v>50</v>
      </c>
    </row>
    <row r="50" spans="1:6" ht="12.75">
      <c r="A50" s="4"/>
      <c r="B50" s="4"/>
      <c r="C50" s="4"/>
      <c r="D50" s="4"/>
      <c r="E50" s="4"/>
      <c r="F50" s="6">
        <f t="shared" si="0"/>
        <v>0</v>
      </c>
    </row>
    <row r="51" spans="1:6" s="27" customFormat="1" ht="12.75">
      <c r="A51" s="26"/>
      <c r="B51" s="26" t="s">
        <v>144</v>
      </c>
      <c r="C51" s="26"/>
      <c r="D51" s="26"/>
      <c r="E51" s="26"/>
      <c r="F51" s="6">
        <f t="shared" si="0"/>
        <v>0</v>
      </c>
    </row>
    <row r="52" spans="1:6" ht="12.75">
      <c r="A52" s="4"/>
      <c r="B52" s="4"/>
      <c r="C52" s="4"/>
      <c r="D52" s="4"/>
      <c r="E52" s="4"/>
      <c r="F52" s="6">
        <f t="shared" si="0"/>
        <v>0</v>
      </c>
    </row>
    <row r="53" spans="1:6" ht="12.75">
      <c r="A53" s="4"/>
      <c r="B53" s="16" t="s">
        <v>145</v>
      </c>
      <c r="C53" s="4"/>
      <c r="D53" s="4"/>
      <c r="E53" s="4"/>
      <c r="F53" s="6">
        <f t="shared" si="0"/>
        <v>0</v>
      </c>
    </row>
    <row r="54" spans="1:6" ht="12.75">
      <c r="A54" s="4"/>
      <c r="B54" s="4"/>
      <c r="C54" s="4"/>
      <c r="D54" s="4"/>
      <c r="E54" s="4"/>
      <c r="F54" s="6">
        <f t="shared" si="0"/>
        <v>0</v>
      </c>
    </row>
    <row r="55" spans="1:6" ht="12.75">
      <c r="A55" s="18" t="s">
        <v>146</v>
      </c>
      <c r="B55" s="4" t="s">
        <v>147</v>
      </c>
      <c r="C55" s="6">
        <v>5.5</v>
      </c>
      <c r="D55" s="5" t="s">
        <v>109</v>
      </c>
      <c r="E55" s="6">
        <v>12</v>
      </c>
      <c r="F55" s="6">
        <f t="shared" si="0"/>
        <v>66</v>
      </c>
    </row>
    <row r="56" spans="1:6" ht="12.75">
      <c r="A56" s="4"/>
      <c r="B56" s="4"/>
      <c r="C56" s="4"/>
      <c r="D56" s="4"/>
      <c r="E56" s="4"/>
      <c r="F56" s="6">
        <f t="shared" si="0"/>
        <v>0</v>
      </c>
    </row>
    <row r="57" spans="1:6" ht="26.25">
      <c r="A57" s="18" t="s">
        <v>148</v>
      </c>
      <c r="B57" s="17" t="s">
        <v>149</v>
      </c>
      <c r="C57" s="6">
        <v>3.5</v>
      </c>
      <c r="D57" s="5" t="s">
        <v>109</v>
      </c>
      <c r="E57" s="6">
        <v>20</v>
      </c>
      <c r="F57" s="6">
        <f t="shared" si="0"/>
        <v>70</v>
      </c>
    </row>
    <row r="58" spans="1:6" ht="12.75">
      <c r="A58" s="4"/>
      <c r="B58" s="4"/>
      <c r="C58" s="4"/>
      <c r="D58" s="4"/>
      <c r="E58" s="4"/>
      <c r="F58" s="6">
        <f t="shared" si="0"/>
        <v>0</v>
      </c>
    </row>
    <row r="59" spans="1:6" ht="12.75">
      <c r="A59" s="18" t="s">
        <v>150</v>
      </c>
      <c r="B59" s="4" t="s">
        <v>151</v>
      </c>
      <c r="C59" s="6">
        <v>2</v>
      </c>
      <c r="D59" s="5" t="s">
        <v>121</v>
      </c>
      <c r="E59" s="6">
        <v>6</v>
      </c>
      <c r="F59" s="6">
        <f t="shared" si="0"/>
        <v>12</v>
      </c>
    </row>
    <row r="60" spans="1:6" ht="12.75">
      <c r="A60" s="4"/>
      <c r="B60" s="4"/>
      <c r="C60" s="4"/>
      <c r="D60" s="4"/>
      <c r="E60" s="4"/>
      <c r="F60" s="6">
        <f t="shared" si="0"/>
        <v>0</v>
      </c>
    </row>
    <row r="61" spans="1:6" ht="12.75">
      <c r="A61" s="18" t="s">
        <v>152</v>
      </c>
      <c r="B61" s="4" t="s">
        <v>153</v>
      </c>
      <c r="C61" s="6">
        <v>0.4</v>
      </c>
      <c r="D61" s="5" t="s">
        <v>109</v>
      </c>
      <c r="E61" s="6">
        <v>20</v>
      </c>
      <c r="F61" s="6">
        <f t="shared" si="0"/>
        <v>8</v>
      </c>
    </row>
    <row r="62" spans="1:6" ht="12.75">
      <c r="A62" s="4"/>
      <c r="B62" s="4"/>
      <c r="C62" s="4"/>
      <c r="D62" s="4"/>
      <c r="E62" s="4"/>
      <c r="F62" s="4"/>
    </row>
    <row r="63" spans="1:6" s="27" customFormat="1" ht="12.75">
      <c r="A63" s="26"/>
      <c r="B63" s="28" t="s">
        <v>154</v>
      </c>
      <c r="C63" s="26"/>
      <c r="D63" s="26"/>
      <c r="E63" s="26"/>
      <c r="F63" s="26"/>
    </row>
    <row r="64" spans="1:6" ht="12.75">
      <c r="A64" s="25"/>
      <c r="B64" s="25"/>
      <c r="C64" s="25"/>
      <c r="D64" s="25"/>
      <c r="E64" s="25"/>
      <c r="F64" s="25"/>
    </row>
    <row r="65" spans="1:6" s="27" customFormat="1" ht="12.75">
      <c r="A65" s="29"/>
      <c r="B65" s="35" t="s">
        <v>155</v>
      </c>
      <c r="C65" s="36"/>
      <c r="D65" s="36"/>
      <c r="E65" s="36"/>
      <c r="F65" s="37">
        <f>SUM(F4:F64)</f>
        <v>3646.5600000000004</v>
      </c>
    </row>
  </sheetData>
  <sheetProtection/>
  <printOptions/>
  <pageMargins left="0.7" right="0.7" top="0.75" bottom="0.75" header="0.3" footer="0.3"/>
  <pageSetup horizontalDpi="300" verticalDpi="300" orientation="portrait" scale="84" r:id="rId1"/>
  <rowBreaks count="1" manualBreakCount="1">
    <brk id="27" max="7" man="1"/>
  </rowBreaks>
</worksheet>
</file>

<file path=xl/worksheets/sheet4.xml><?xml version="1.0" encoding="utf-8"?>
<worksheet xmlns="http://schemas.openxmlformats.org/spreadsheetml/2006/main" xmlns:r="http://schemas.openxmlformats.org/officeDocument/2006/relationships">
  <dimension ref="A1:G12"/>
  <sheetViews>
    <sheetView view="pageBreakPreview" zoomScaleSheetLayoutView="100" zoomScalePageLayoutView="0" workbookViewId="0" topLeftCell="A16">
      <selection activeCell="J7" sqref="J7"/>
    </sheetView>
  </sheetViews>
  <sheetFormatPr defaultColWidth="9.140625" defaultRowHeight="12.75"/>
  <cols>
    <col min="1" max="1" width="5.28125" style="0" bestFit="1" customWidth="1"/>
    <col min="2" max="2" width="48.28125" style="0" customWidth="1"/>
    <col min="3" max="3" width="14.421875" style="0" customWidth="1"/>
    <col min="4" max="4" width="9.7109375" style="0" bestFit="1" customWidth="1"/>
    <col min="5" max="5" width="11.00390625" style="0" customWidth="1"/>
    <col min="6" max="6" width="11.28125" style="0" customWidth="1"/>
    <col min="7" max="7" width="10.57421875" style="224" customWidth="1"/>
  </cols>
  <sheetData>
    <row r="1" spans="1:7" ht="23.25" customHeight="1">
      <c r="A1" s="237" t="s">
        <v>559</v>
      </c>
      <c r="B1" s="237"/>
      <c r="C1" s="237"/>
      <c r="D1" s="237"/>
      <c r="E1" s="237"/>
      <c r="F1" s="237"/>
      <c r="G1" s="237"/>
    </row>
    <row r="2" spans="1:7" ht="41.25">
      <c r="A2" s="45" t="s">
        <v>143</v>
      </c>
      <c r="B2" s="46" t="s">
        <v>157</v>
      </c>
      <c r="C2" s="47" t="s">
        <v>158</v>
      </c>
      <c r="D2" s="46" t="s">
        <v>159</v>
      </c>
      <c r="E2" s="48" t="s">
        <v>160</v>
      </c>
      <c r="F2" s="49" t="s">
        <v>161</v>
      </c>
      <c r="G2" s="50" t="s">
        <v>162</v>
      </c>
    </row>
    <row r="3" spans="1:7" ht="69">
      <c r="A3" s="51"/>
      <c r="B3" s="52" t="s">
        <v>214</v>
      </c>
      <c r="C3" s="51"/>
      <c r="D3" s="51"/>
      <c r="E3" s="53"/>
      <c r="F3" s="51"/>
      <c r="G3" s="34"/>
    </row>
    <row r="4" spans="1:7" ht="143.25" customHeight="1">
      <c r="A4" s="216" t="s">
        <v>6</v>
      </c>
      <c r="B4" s="54" t="s">
        <v>217</v>
      </c>
      <c r="C4" s="51"/>
      <c r="D4" s="61" t="s">
        <v>163</v>
      </c>
      <c r="E4" s="60">
        <v>1</v>
      </c>
      <c r="F4" s="101"/>
      <c r="G4" s="222">
        <f>E4*F4</f>
        <v>0</v>
      </c>
    </row>
    <row r="5" spans="1:7" ht="18" customHeight="1">
      <c r="A5" s="51"/>
      <c r="B5" s="51"/>
      <c r="C5" s="51"/>
      <c r="D5" s="51"/>
      <c r="E5" s="53"/>
      <c r="F5" s="55"/>
      <c r="G5" s="222">
        <f>SUM(G4)</f>
        <v>0</v>
      </c>
    </row>
    <row r="6" spans="1:7" s="27" customFormat="1" ht="13.5">
      <c r="A6" s="234" t="s">
        <v>164</v>
      </c>
      <c r="B6" s="235"/>
      <c r="C6" s="236"/>
      <c r="D6" s="236"/>
      <c r="E6" s="236"/>
      <c r="F6" s="236"/>
      <c r="G6" s="222">
        <f>E6*F6</f>
        <v>0</v>
      </c>
    </row>
    <row r="7" spans="1:7" ht="69">
      <c r="A7" s="32"/>
      <c r="B7" s="52" t="s">
        <v>553</v>
      </c>
      <c r="C7" s="32"/>
      <c r="D7" s="32"/>
      <c r="E7" s="32"/>
      <c r="F7" s="32"/>
      <c r="G7" s="222">
        <f>E7*F7</f>
        <v>0</v>
      </c>
    </row>
    <row r="8" spans="1:7" ht="110.25">
      <c r="A8" s="215" t="s">
        <v>7</v>
      </c>
      <c r="B8" s="54" t="s">
        <v>554</v>
      </c>
      <c r="C8" s="32"/>
      <c r="D8" s="61" t="s">
        <v>163</v>
      </c>
      <c r="E8" s="214">
        <v>3</v>
      </c>
      <c r="F8" s="94"/>
      <c r="G8" s="222">
        <f>E8*F8</f>
        <v>0</v>
      </c>
    </row>
    <row r="9" spans="1:7" ht="12.75">
      <c r="A9" s="32"/>
      <c r="B9" s="32"/>
      <c r="C9" s="32"/>
      <c r="D9" s="32"/>
      <c r="E9" s="32"/>
      <c r="F9" s="32"/>
      <c r="G9" s="34"/>
    </row>
    <row r="10" spans="1:7" ht="12.75">
      <c r="A10" s="32"/>
      <c r="B10" s="238" t="s">
        <v>570</v>
      </c>
      <c r="C10" s="238"/>
      <c r="D10" s="238"/>
      <c r="E10" s="238"/>
      <c r="F10" s="238"/>
      <c r="G10" s="223">
        <f>G8</f>
        <v>0</v>
      </c>
    </row>
    <row r="11" spans="1:7" ht="12.75">
      <c r="A11" s="32"/>
      <c r="B11" s="239"/>
      <c r="C11" s="240"/>
      <c r="D11" s="240"/>
      <c r="E11" s="240"/>
      <c r="F11" s="241"/>
      <c r="G11" s="34"/>
    </row>
    <row r="12" spans="1:7" ht="12.75">
      <c r="A12" s="32"/>
      <c r="B12" s="238" t="s">
        <v>555</v>
      </c>
      <c r="C12" s="238"/>
      <c r="D12" s="238"/>
      <c r="E12" s="238"/>
      <c r="F12" s="238"/>
      <c r="G12" s="223">
        <f>G5+G10</f>
        <v>0</v>
      </c>
    </row>
  </sheetData>
  <sheetProtection/>
  <mergeCells count="5">
    <mergeCell ref="A6:F6"/>
    <mergeCell ref="A1:G1"/>
    <mergeCell ref="B10:F10"/>
    <mergeCell ref="B12:F12"/>
    <mergeCell ref="B11:F11"/>
  </mergeCells>
  <printOptions/>
  <pageMargins left="0.7" right="0.7" top="0.75" bottom="0.75" header="0.3" footer="0.3"/>
  <pageSetup horizontalDpi="600" verticalDpi="600" orientation="portrait" scale="83" r:id="rId1"/>
  <ignoredErrors>
    <ignoredError sqref="G5" formula="1"/>
  </ignoredErrors>
</worksheet>
</file>

<file path=xl/worksheets/sheet5.xml><?xml version="1.0" encoding="utf-8"?>
<worksheet xmlns="http://schemas.openxmlformats.org/spreadsheetml/2006/main" xmlns:r="http://schemas.openxmlformats.org/officeDocument/2006/relationships">
  <dimension ref="A1:H26"/>
  <sheetViews>
    <sheetView view="pageBreakPreview" zoomScale="106" zoomScaleSheetLayoutView="106" zoomScalePageLayoutView="0" workbookViewId="0" topLeftCell="A7">
      <selection activeCell="G14" sqref="G14"/>
    </sheetView>
  </sheetViews>
  <sheetFormatPr defaultColWidth="9.28125" defaultRowHeight="12.75"/>
  <cols>
    <col min="1" max="1" width="9.28125" style="65" customWidth="1"/>
    <col min="2" max="2" width="59.00390625" style="65" customWidth="1"/>
    <col min="3" max="3" width="9.28125" style="65" customWidth="1"/>
    <col min="4" max="4" width="13.57421875" style="65" customWidth="1"/>
    <col min="5" max="5" width="14.7109375" style="65" customWidth="1"/>
    <col min="6" max="6" width="14.7109375" style="213" customWidth="1"/>
    <col min="7" max="16384" width="9.28125" style="65" customWidth="1"/>
  </cols>
  <sheetData>
    <row r="1" spans="1:8" ht="26.25" customHeight="1">
      <c r="A1" s="242" t="s">
        <v>559</v>
      </c>
      <c r="B1" s="242"/>
      <c r="C1" s="242"/>
      <c r="D1" s="242"/>
      <c r="E1" s="242"/>
      <c r="F1" s="242"/>
      <c r="G1" s="97"/>
      <c r="H1" s="97"/>
    </row>
    <row r="2" spans="1:8" ht="27">
      <c r="A2" s="62" t="s">
        <v>198</v>
      </c>
      <c r="B2" s="62" t="s">
        <v>1</v>
      </c>
      <c r="C2" s="62" t="s">
        <v>3</v>
      </c>
      <c r="D2" s="63" t="s">
        <v>199</v>
      </c>
      <c r="E2" s="64" t="s">
        <v>200</v>
      </c>
      <c r="F2" s="210" t="s">
        <v>551</v>
      </c>
      <c r="G2" s="98"/>
      <c r="H2" s="99"/>
    </row>
    <row r="3" spans="1:6" ht="13.5">
      <c r="A3" s="56"/>
      <c r="B3" s="59"/>
      <c r="C3" s="56"/>
      <c r="D3" s="57"/>
      <c r="E3" s="58"/>
      <c r="F3" s="211"/>
    </row>
    <row r="4" spans="1:6" ht="13.5">
      <c r="A4" s="67"/>
      <c r="B4" s="66" t="s">
        <v>201</v>
      </c>
      <c r="C4" s="68"/>
      <c r="D4" s="69"/>
      <c r="E4" s="70"/>
      <c r="F4" s="70"/>
    </row>
    <row r="5" spans="1:6" ht="13.5">
      <c r="A5" s="67"/>
      <c r="B5" s="71"/>
      <c r="C5" s="68"/>
      <c r="D5" s="69"/>
      <c r="E5" s="70"/>
      <c r="F5" s="70"/>
    </row>
    <row r="6" spans="1:6" ht="19.5" customHeight="1">
      <c r="A6" s="67"/>
      <c r="B6" s="100" t="s">
        <v>202</v>
      </c>
      <c r="C6" s="72"/>
      <c r="D6" s="73"/>
      <c r="E6" s="74"/>
      <c r="F6" s="74"/>
    </row>
    <row r="7" spans="1:6" ht="13.5" customHeight="1">
      <c r="A7" s="67"/>
      <c r="B7" s="67"/>
      <c r="C7" s="68"/>
      <c r="D7" s="75"/>
      <c r="E7" s="70"/>
      <c r="F7" s="70"/>
    </row>
    <row r="8" spans="1:6" ht="35.25" customHeight="1">
      <c r="A8" s="67"/>
      <c r="B8" s="76" t="s">
        <v>203</v>
      </c>
      <c r="C8" s="77"/>
      <c r="D8" s="78"/>
      <c r="E8" s="79"/>
      <c r="F8" s="79"/>
    </row>
    <row r="9" spans="1:6" ht="13.5">
      <c r="A9" s="67"/>
      <c r="B9" s="80"/>
      <c r="C9" s="68"/>
      <c r="D9" s="69"/>
      <c r="E9" s="70"/>
      <c r="F9" s="70"/>
    </row>
    <row r="10" spans="1:6" ht="24" customHeight="1">
      <c r="A10" s="67" t="s">
        <v>204</v>
      </c>
      <c r="B10" s="81" t="s">
        <v>205</v>
      </c>
      <c r="C10" s="82">
        <v>1</v>
      </c>
      <c r="D10" s="83" t="s">
        <v>143</v>
      </c>
      <c r="E10" s="94"/>
      <c r="F10" s="94">
        <f>E10*C10</f>
        <v>0</v>
      </c>
    </row>
    <row r="11" spans="1:6" ht="41.25" customHeight="1">
      <c r="A11" s="85" t="s">
        <v>7</v>
      </c>
      <c r="B11" s="86" t="s">
        <v>557</v>
      </c>
      <c r="C11" s="82">
        <v>1</v>
      </c>
      <c r="D11" s="83" t="s">
        <v>143</v>
      </c>
      <c r="E11" s="94"/>
      <c r="F11" s="94">
        <f>E11*C11</f>
        <v>0</v>
      </c>
    </row>
    <row r="12" spans="1:6" s="219" customFormat="1" ht="35.25" customHeight="1">
      <c r="A12" s="85" t="s">
        <v>8</v>
      </c>
      <c r="B12" s="217" t="s">
        <v>571</v>
      </c>
      <c r="C12" s="82">
        <v>1</v>
      </c>
      <c r="D12" s="83" t="s">
        <v>143</v>
      </c>
      <c r="E12" s="218"/>
      <c r="F12" s="218">
        <f>E12*C12</f>
        <v>0</v>
      </c>
    </row>
    <row r="13" spans="1:6" s="219" customFormat="1" ht="35.25" customHeight="1">
      <c r="A13" s="85" t="s">
        <v>9</v>
      </c>
      <c r="B13" s="225" t="s">
        <v>572</v>
      </c>
      <c r="C13" s="82">
        <v>1</v>
      </c>
      <c r="D13" s="83" t="s">
        <v>143</v>
      </c>
      <c r="E13" s="218"/>
      <c r="F13" s="218">
        <f>E13*C13</f>
        <v>0</v>
      </c>
    </row>
    <row r="14" spans="1:6" s="219" customFormat="1" ht="35.25" customHeight="1">
      <c r="A14" s="85" t="s">
        <v>10</v>
      </c>
      <c r="B14" s="225" t="s">
        <v>573</v>
      </c>
      <c r="C14" s="82">
        <v>1</v>
      </c>
      <c r="D14" s="83" t="s">
        <v>143</v>
      </c>
      <c r="E14" s="218"/>
      <c r="F14" s="218">
        <f>E14*C14</f>
        <v>0</v>
      </c>
    </row>
    <row r="15" spans="1:6" ht="13.5">
      <c r="A15" s="67"/>
      <c r="B15" s="87"/>
      <c r="C15" s="77"/>
      <c r="D15" s="84"/>
      <c r="E15" s="79"/>
      <c r="F15" s="79"/>
    </row>
    <row r="16" spans="1:6" ht="17.25" customHeight="1">
      <c r="A16" s="67"/>
      <c r="B16" s="96" t="s">
        <v>206</v>
      </c>
      <c r="C16" s="77"/>
      <c r="D16" s="84"/>
      <c r="E16" s="95">
        <f>SUM(E10:E15)</f>
        <v>0</v>
      </c>
      <c r="F16" s="212">
        <f>SUM(F10:F15)</f>
        <v>0</v>
      </c>
    </row>
    <row r="17" spans="1:6" ht="13.5">
      <c r="A17" s="67"/>
      <c r="B17" s="87"/>
      <c r="C17" s="77"/>
      <c r="D17" s="84"/>
      <c r="E17" s="89"/>
      <c r="F17" s="79"/>
    </row>
    <row r="18" spans="1:6" ht="13.5">
      <c r="A18" s="67"/>
      <c r="B18" s="87"/>
      <c r="C18" s="77"/>
      <c r="D18" s="84"/>
      <c r="E18" s="79"/>
      <c r="F18" s="79"/>
    </row>
    <row r="19" spans="1:6" ht="13.5">
      <c r="A19" s="67"/>
      <c r="B19" s="87"/>
      <c r="C19" s="77"/>
      <c r="D19" s="90"/>
      <c r="E19" s="89"/>
      <c r="F19" s="79"/>
    </row>
    <row r="20" spans="1:6" ht="13.5">
      <c r="A20" s="67"/>
      <c r="B20" s="88"/>
      <c r="C20" s="77"/>
      <c r="D20" s="90"/>
      <c r="E20" s="89"/>
      <c r="F20" s="79"/>
    </row>
    <row r="21" spans="1:6" ht="13.5">
      <c r="A21" s="67"/>
      <c r="B21" s="88"/>
      <c r="C21" s="77"/>
      <c r="D21" s="90"/>
      <c r="E21" s="89"/>
      <c r="F21" s="79"/>
    </row>
    <row r="22" spans="1:6" ht="13.5">
      <c r="A22" s="67"/>
      <c r="B22" s="88"/>
      <c r="C22" s="77"/>
      <c r="D22" s="90"/>
      <c r="E22" s="89"/>
      <c r="F22" s="79"/>
    </row>
    <row r="23" spans="1:6" ht="13.5">
      <c r="A23" s="67"/>
      <c r="B23" s="88"/>
      <c r="C23" s="77"/>
      <c r="D23" s="90"/>
      <c r="E23" s="89"/>
      <c r="F23" s="79"/>
    </row>
    <row r="24" spans="1:6" ht="13.5">
      <c r="A24" s="67"/>
      <c r="B24" s="88"/>
      <c r="C24" s="77"/>
      <c r="D24" s="90"/>
      <c r="E24" s="89"/>
      <c r="F24" s="79"/>
    </row>
    <row r="25" spans="1:6" ht="13.5">
      <c r="A25" s="91"/>
      <c r="B25" s="92"/>
      <c r="C25" s="77"/>
      <c r="D25" s="84"/>
      <c r="E25" s="79"/>
      <c r="F25" s="79"/>
    </row>
    <row r="26" spans="1:6" ht="13.5">
      <c r="A26" s="93"/>
      <c r="B26" s="92"/>
      <c r="C26" s="77"/>
      <c r="D26" s="84"/>
      <c r="E26" s="79"/>
      <c r="F26" s="79"/>
    </row>
  </sheetData>
  <sheetProtection/>
  <mergeCells count="1">
    <mergeCell ref="A1:F1"/>
  </mergeCells>
  <printOptions/>
  <pageMargins left="0.7" right="0.7" top="0.75" bottom="0.75" header="0.3" footer="0.3"/>
  <pageSetup horizontalDpi="600" verticalDpi="600" orientation="portrait" scale="71" r:id="rId1"/>
  <colBreaks count="1" manualBreakCount="1">
    <brk id="6" max="65535" man="1"/>
  </colBreaks>
</worksheet>
</file>

<file path=xl/worksheets/sheet6.xml><?xml version="1.0" encoding="utf-8"?>
<worksheet xmlns="http://schemas.openxmlformats.org/spreadsheetml/2006/main" xmlns:r="http://schemas.openxmlformats.org/officeDocument/2006/relationships">
  <dimension ref="A1:C13"/>
  <sheetViews>
    <sheetView tabSelected="1" view="pageBreakPreview" zoomScaleSheetLayoutView="100" zoomScalePageLayoutView="0" workbookViewId="0" topLeftCell="A1">
      <selection activeCell="B16" sqref="B16"/>
    </sheetView>
  </sheetViews>
  <sheetFormatPr defaultColWidth="9.140625" defaultRowHeight="12.75"/>
  <cols>
    <col min="1" max="1" width="10.7109375" style="0" customWidth="1"/>
    <col min="2" max="2" width="44.00390625" style="0" customWidth="1"/>
    <col min="3" max="3" width="40.00390625" style="0" customWidth="1"/>
  </cols>
  <sheetData>
    <row r="1" spans="1:3" ht="15">
      <c r="A1" s="243" t="s">
        <v>181</v>
      </c>
      <c r="B1" s="243"/>
      <c r="C1" s="243"/>
    </row>
    <row r="2" spans="1:3" ht="15">
      <c r="A2" s="38" t="s">
        <v>68</v>
      </c>
      <c r="B2" s="39" t="s">
        <v>1</v>
      </c>
      <c r="C2" s="40" t="s">
        <v>182</v>
      </c>
    </row>
    <row r="3" spans="1:3" ht="15">
      <c r="A3" s="38"/>
      <c r="B3" s="41"/>
      <c r="C3" s="40"/>
    </row>
    <row r="4" spans="1:3" ht="15" customHeight="1">
      <c r="A4" s="42">
        <v>1</v>
      </c>
      <c r="B4" s="43" t="s">
        <v>254</v>
      </c>
      <c r="C4" s="44">
        <f>PRELIMINARIES!K737</f>
        <v>0</v>
      </c>
    </row>
    <row r="5" spans="1:3" ht="15">
      <c r="A5" s="38"/>
      <c r="B5" s="41"/>
      <c r="C5" s="40"/>
    </row>
    <row r="6" spans="1:3" ht="15" customHeight="1">
      <c r="A6" s="42">
        <v>2</v>
      </c>
      <c r="B6" s="43" t="s">
        <v>552</v>
      </c>
      <c r="C6" s="44">
        <f>SUM(CAFETERIA!F258)</f>
        <v>0</v>
      </c>
    </row>
    <row r="7" spans="1:3" ht="15">
      <c r="A7" s="42"/>
      <c r="B7" s="43"/>
      <c r="C7" s="44"/>
    </row>
    <row r="8" spans="1:3" ht="17.25" customHeight="1">
      <c r="A8" s="42">
        <v>3</v>
      </c>
      <c r="B8" s="43" t="s">
        <v>556</v>
      </c>
      <c r="C8" s="44">
        <f>'WASHROOMS &amp; SECURITY TOWER'!G12</f>
        <v>0</v>
      </c>
    </row>
    <row r="9" spans="1:3" ht="15">
      <c r="A9" s="42"/>
      <c r="B9" s="43"/>
      <c r="C9" s="44"/>
    </row>
    <row r="10" spans="1:3" ht="15">
      <c r="A10" s="42">
        <v>4</v>
      </c>
      <c r="B10" s="43" t="s">
        <v>215</v>
      </c>
      <c r="C10" s="44">
        <f>SUM('PC SUMS'!F16)</f>
        <v>0</v>
      </c>
    </row>
    <row r="11" spans="1:3" ht="15">
      <c r="A11" s="42"/>
      <c r="B11" s="43"/>
      <c r="C11" s="44"/>
    </row>
    <row r="12" spans="1:3" s="102" customFormat="1" ht="21" customHeight="1">
      <c r="A12" s="42"/>
      <c r="B12" s="43" t="s">
        <v>218</v>
      </c>
      <c r="C12" s="44">
        <f>SUM(C6:C11)</f>
        <v>0</v>
      </c>
    </row>
    <row r="13" spans="1:3" ht="15">
      <c r="A13" s="32"/>
      <c r="B13" s="43" t="s">
        <v>558</v>
      </c>
      <c r="C13" s="220">
        <f>SUM(C12:C12)</f>
        <v>0</v>
      </c>
    </row>
  </sheetData>
  <sheetProtection/>
  <mergeCells count="1">
    <mergeCell ref="A1:C1"/>
  </mergeCells>
  <printOptions/>
  <pageMargins left="0.7" right="0.7" top="0.75" bottom="0.75" header="0.3" footer="0.3"/>
  <pageSetup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WANJA David</cp:lastModifiedBy>
  <cp:lastPrinted>2018-01-09T11:38:11Z</cp:lastPrinted>
  <dcterms:created xsi:type="dcterms:W3CDTF">2004-01-20T16:46:19Z</dcterms:created>
  <dcterms:modified xsi:type="dcterms:W3CDTF">2018-08-01T09:45:26Z</dcterms:modified>
  <cp:category/>
  <cp:version/>
  <cp:contentType/>
  <cp:contentStatus/>
</cp:coreProperties>
</file>